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883" documentId="120_S{2AC9BD13-BADA-5192-A53E-5A8FF88502F6}" xr6:coauthVersionLast="47" xr6:coauthVersionMax="47" xr10:uidLastSave="{1B3E5222-2370-465F-AC80-543AAB3D899E}"/>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I3" i="1"/>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<sst xmlns="http://schemas.openxmlformats.org/spreadsheetml/2006/main" count="180300" uniqueCount="39135">
  <si>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</si>
  <si>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</si>
  <si>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</si>
  <si>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</si>
  <si>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</si>
  <si>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</si>
  <si>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</si>
  <si>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</si>
  <si>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</si>
  <si>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</si>
  <si>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</si>
  <si>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</si>
  <si>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</si>
  <si>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</si>
  <si>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</si>
  <si>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</si>
  <si>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</si>
  <si>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</si>
  <si>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</si>
  <si>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</si>
  <si>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</si>
  <si>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</si>
  <si>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</si>
  <si>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</si>
  <si>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</si>
  <si>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</si>
  <si>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</si>
  <si>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</si>
  <si>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</si>
  <si>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</si>
  <si>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</si>
  <si>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</si>
  <si>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</si>
  <si>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</si>
  <si>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</si>
  <si>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</si>
  <si>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</si>
  <si>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</si>
  <si>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</si>
  <si>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</si>
  <si>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</si>
  <si>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</si>
  <si>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</si>
  <si>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</si>
  <si>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</si>
  <si>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</si>
  <si>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</si>
  <si>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</si>
  <si>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</si>
  <si>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</si>
  <si>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</si>
  <si>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</si>
  <si>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</si>
  <si>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</si>
  <si>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</si>
  <si>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</si>
  <si>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</si>
  <si>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</si>
  <si>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</si>
  <si>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</si>
  <si>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</si>
  <si>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</si>
  <si>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</si>
  <si>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</si>
  <si>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</si>
  <si>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</si>
  <si>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</si>
  <si>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</si>
  <si>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</si>
  <si>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</si>
  <si>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</si>
  <si>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</si>
  <si>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</si>
  <si>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</si>
  <si>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</si>
  <si>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</si>
  <si>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</si>
  <si>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</si>
  <si>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</si>
  <si>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</si>
  <si>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</si>
  <si>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</si>
  <si>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</si>
  <si>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</si>
  <si>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</si>
  <si>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</si>
  <si>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</si>
  <si>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</si>
  <si>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</si>
  <si>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</si>
  <si>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</si>
  <si>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</si>
  <si>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</si>
  <si>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</si>
  <si>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</si>
  <si>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</si>
  <si>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</si>
  <si>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</si>
  <si>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</si>
  <si>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</si>
  <si>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</si>
  <si>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</si>
  <si>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</si>
  <si>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</si>
  <si>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</si>
  <si>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</si>
  <si>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</si>
  <si>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</si>
  <si>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</si>
  <si>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</si>
  <si>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</si>
  <si>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</si>
  <si>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</si>
  <si>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</si>
  <si>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</si>
  <si>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</si>
  <si>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</si>
  <si>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</si>
  <si>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</si>
  <si>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</si>
  <si>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</si>
  <si>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</si>
  <si>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</si>
  <si>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</si>
  <si>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</si>
  <si>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</si>
  <si>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</si>
  <si>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</si>
  <si>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</si>
  <si>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</si>
  <si>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</si>
  <si>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</si>
  <si>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</si>
  <si>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</si>
  <si>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</si>
  <si>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</si>
  <si>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</si>
  <si>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</si>
  <si>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</si>
  <si>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</si>
  <si>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</si>
  <si>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</si>
  <si>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</si>
  <si>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</si>
  <si>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</si>
  <si>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</si>
  <si>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</si>
  <si>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</si>
  <si>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</si>
  <si>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</si>
  <si>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</si>
  <si>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</si>
  <si>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</si>
  <si>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</si>
  <si>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</si>
  <si>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</si>
  <si>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</si>
  <si>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</si>
  <si>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</si>
  <si>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</si>
  <si>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</si>
  <si>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</si>
  <si>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</si>
  <si>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</si>
  <si>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</si>
  <si>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</si>
  <si>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</si>
  <si>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</si>
  <si>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</si>
  <si>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</si>
  <si>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</si>
  <si>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</si>
  <si>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</si>
  <si>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</si>
  <si>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</si>
  <si>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</si>
  <si>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</si>
  <si>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</si>
  <si>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</si>
  <si>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</si>
  <si>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</si>
  <si>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</si>
  <si>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</si>
  <si>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</si>
  <si>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</si>
  <si>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</si>
  <si>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</si>
  <si>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</si>
  <si>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</si>
  <si>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</si>
  <si>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</si>
  <si>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</si>
  <si>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</si>
  <si>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</si>
  <si>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</si>
  <si>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</si>
  <si>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</si>
  <si>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</si>
  <si>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</si>
  <si>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</si>
  <si>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</si>
  <si>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</si>
  <si>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</si>
  <si>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</si>
  <si>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</si>
  <si>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</si>
  <si>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</si>
  <si>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</si>
  <si>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</si>
  <si>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</si>
  <si>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</si>
  <si>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</si>
  <si>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</si>
  <si>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</si>
  <si>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</si>
  <si>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</si>
  <si>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</si>
  <si>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</si>
  <si>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</si>
  <si>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</si>
  <si>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</si>
  <si>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</si>
  <si>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</si>
  <si>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</si>
  <si>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</si>
  <si>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</si>
  <si>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</si>
  <si>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</si>
  <si>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</si>
  <si>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</si>
  <si>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</si>
  <si>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</si>
  <si>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</si>
  <si>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</si>
  <si>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</si>
  <si>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</si>
  <si>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</si>
  <si>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</si>
  <si>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</si>
  <si>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</si>
  <si>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</si>
  <si>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</si>
  <si>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</si>
  <si>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</si>
  <si>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</si>
  <si>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</si>
  <si>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</si>
  <si>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</si>
  <si>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</si>
  <si>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</si>
  <si>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</si>
  <si>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</si>
  <si>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</si>
  <si>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</si>
  <si>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</si>
  <si>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</si>
  <si>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</si>
  <si>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</si>
  <si>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</si>
  <si>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</si>
  <si>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</si>
  <si>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</si>
  <si>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</si>
  <si>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</si>
  <si>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</si>
  <si>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</si>
  <si>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</si>
  <si>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</si>
  <si>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</si>
  <si>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</si>
  <si>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</si>
  <si>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</si>
  <si>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</si>
  <si>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</si>
  <si>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</si>
  <si>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</si>
  <si>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</si>
  <si>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</si>
  <si>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</si>
  <si>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</si>
  <si>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</si>
  <si>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</si>
  <si>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</si>
  <si>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</si>
  <si>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</si>
  <si>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</si>
  <si>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</si>
  <si>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</si>
  <si>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</si>
  <si>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</si>
  <si>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</si>
  <si>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</si>
  <si>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</si>
  <si>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</si>
  <si>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</si>
  <si>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</si>
  <si>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</si>
  <si>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</si>
  <si>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</si>
  <si>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</si>
  <si>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</si>
  <si>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</si>
  <si>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</si>
  <si>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</si>
  <si>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</si>
  <si>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</si>
  <si>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</si>
  <si>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</si>
  <si>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</si>
  <si>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</si>
  <si>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</si>
  <si>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</si>
  <si>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</si>
  <si>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</si>
  <si>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</si>
  <si>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</si>
  <si>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</si>
  <si>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</si>
  <si>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</si>
  <si>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</si>
  <si>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</si>
  <si>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</si>
  <si>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</si>
  <si>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</si>
  <si>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</si>
  <si>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</si>
  <si>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</si>
  <si>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</si>
  <si>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</si>
  <si>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</si>
  <si>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</si>
  <si>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</si>
  <si>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</si>
  <si>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</si>
  <si>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</si>
  <si>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</si>
  <si>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</si>
  <si>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</si>
  <si>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</si>
  <si>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</si>
  <si>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</si>
  <si>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</si>
  <si>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</si>
  <si>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</si>
  <si>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</si>
  <si>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</si>
  <si>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</si>
  <si>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</si>
  <si>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</si>
  <si>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</si>
  <si>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</si>
  <si>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</si>
  <si>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</si>
  <si>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</si>
  <si>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</si>
  <si>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</si>
  <si>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</si>
  <si>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</si>
  <si>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</si>
  <si>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</si>
  <si>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</si>
  <si>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</si>
  <si>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</si>
  <si>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</si>
  <si>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</si>
  <si>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</si>
  <si>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</si>
  <si>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</si>
  <si>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</si>
  <si>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</si>
  <si>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</si>
  <si>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</si>
  <si>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</si>
  <si>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</si>
  <si>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</si>
  <si>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</si>
  <si>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</si>
  <si>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</si>
  <si>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</si>
  <si>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</si>
  <si>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</si>
  <si>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</si>
  <si>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</si>
  <si>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</si>
  <si>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</si>
  <si>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</si>
  <si>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</si>
  <si>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</si>
  <si>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</si>
  <si>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</si>
  <si>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</si>
  <si>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</si>
  <si>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</si>
  <si>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</si>
  <si>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</si>
  <si>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</si>
  <si>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</si>
  <si>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</si>
  <si>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</si>
  <si>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</si>
  <si>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</si>
  <si>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</si>
  <si>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</si>
  <si>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</si>
  <si>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</si>
  <si>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</si>
  <si>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</si>
  <si>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</si>
  <si>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</si>
  <si>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</si>
  <si>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</si>
  <si>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</si>
  <si>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</si>
  <si>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</si>
  <si>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</si>
  <si>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</si>
  <si>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</si>
  <si>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</si>
  <si>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</si>
  <si>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</si>
  <si>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</si>
  <si>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</si>
  <si>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</si>
  <si>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</si>
  <si>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</si>
  <si>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</si>
  <si>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</si>
  <si>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</si>
  <si>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</si>
  <si>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</si>
  <si>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</si>
  <si>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</si>
  <si>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</si>
  <si>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</si>
  <si>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</si>
  <si>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</si>
  <si>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</si>
  <si>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</si>
  <si>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</si>
  <si>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</si>
  <si>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</si>
  <si>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</si>
  <si>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</si>
  <si>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</si>
  <si>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</si>
  <si>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</si>
  <si>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</si>
  <si>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</si>
  <si>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</si>
  <si>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</si>
  <si>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</si>
  <si>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</si>
  <si>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</si>
  <si>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</si>
  <si>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</si>
  <si>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</si>
  <si>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</si>
  <si>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</si>
  <si>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</si>
  <si>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</si>
  <si>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</si>
  <si>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</si>
  <si>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</si>
  <si>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</si>
  <si>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</si>
  <si>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</si>
  <si>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</si>
  <si>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</si>
  <si>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</si>
  <si>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</si>
  <si>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</si>
  <si>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</si>
  <si>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</si>
  <si>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</si>
  <si>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</si>
  <si>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</si>
  <si>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</si>
  <si>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</si>
  <si>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</si>
  <si>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</si>
  <si>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</si>
  <si>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</si>
  <si>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</si>
  <si>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</si>
  <si>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</si>
  <si>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</si>
  <si>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</si>
  <si>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</si>
  <si>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</si>
  <si>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</si>
  <si>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</si>
  <si>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</si>
  <si>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</si>
  <si>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</si>
  <si>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</si>
  <si>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</si>
  <si>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</si>
  <si>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</si>
  <si>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</si>
  <si>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</si>
  <si>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</si>
  <si>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</si>
  <si>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</si>
  <si>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</si>
  <si>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</si>
  <si>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</si>
  <si>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</si>
  <si>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</si>
  <si>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</si>
  <si>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</si>
  <si>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</si>
  <si>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</si>
  <si>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</si>
  <si>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</si>
  <si>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</si>
  <si>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</si>
  <si>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</si>
  <si>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</si>
  <si>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</si>
  <si>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</si>
  <si>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</si>
  <si>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</si>
  <si>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</si>
  <si>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</si>
  <si>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</si>
  <si>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</si>
  <si>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</si>
  <si>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</si>
  <si>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</si>
  <si>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</si>
  <si>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</si>
  <si>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</si>
  <si>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</si>
  <si>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</si>
  <si>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</si>
  <si>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</si>
  <si>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</si>
  <si>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</si>
  <si>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</si>
  <si>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</si>
  <si>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</si>
  <si>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</si>
  <si>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</si>
  <si>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</si>
  <si>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</si>
  <si>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</si>
  <si>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</si>
  <si>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</si>
  <si>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</si>
  <si>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</si>
  <si>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</si>
  <si>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</si>
  <si>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</si>
  <si>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</si>
  <si>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</si>
  <si>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</si>
  <si>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</si>
  <si>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</si>
  <si>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</si>
  <si>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</si>
  <si>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</si>
  <si>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</si>
  <si>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</si>
  <si>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</si>
  <si>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</si>
  <si>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</si>
  <si>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</si>
  <si>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</si>
  <si>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</si>
  <si>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</si>
  <si>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</si>
  <si>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</si>
  <si>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</si>
  <si>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</si>
  <si>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</si>
  <si>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</si>
  <si>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</si>
  <si>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</si>
  <si>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</si>
  <si>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</si>
  <si>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</si>
  <si>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</si>
  <si>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</si>
  <si>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</si>
  <si>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</si>
  <si>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</si>
  <si>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</si>
  <si>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</si>
  <si>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</si>
  <si>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</si>
  <si>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</si>
  <si>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</si>
  <si>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</si>
  <si>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</si>
  <si>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</si>
  <si>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</si>
  <si>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</si>
  <si>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</si>
  <si>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</si>
  <si>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</si>
  <si>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</si>
  <si>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</si>
  <si>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</si>
  <si>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</si>
  <si>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</si>
  <si>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</si>
  <si>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</si>
  <si>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</si>
  <si>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</si>
  <si>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</si>
  <si>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</si>
  <si>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</si>
  <si>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</si>
  <si>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</si>
  <si>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</si>
  <si>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</si>
  <si>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</si>
  <si>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</si>
  <si>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</si>
  <si>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</si>
  <si>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</si>
  <si>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</si>
  <si>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</si>
  <si>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</si>
  <si>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</si>
  <si>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</si>
  <si>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</si>
  <si>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</si>
  <si>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</si>
  <si>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</si>
  <si>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</si>
  <si>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</si>
  <si>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</si>
  <si>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</si>
  <si>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</si>
  <si>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</si>
  <si>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</si>
  <si>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</si>
  <si>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</si>
  <si>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</si>
  <si>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</si>
  <si>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</si>
  <si>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</si>
  <si>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</si>
  <si>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</si>
  <si>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</si>
  <si>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</si>
  <si>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</si>
  <si>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</si>
  <si>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</si>
  <si>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</si>
  <si>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</si>
  <si>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</si>
  <si>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</si>
  <si>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</si>
  <si>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</si>
  <si>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</si>
  <si>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</si>
  <si>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</si>
  <si>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</si>
  <si>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</si>
  <si>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</si>
  <si>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</si>
  <si>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</si>
  <si>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</si>
  <si>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</si>
  <si>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</si>
  <si>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</si>
  <si>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</si>
  <si>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</si>
  <si>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</si>
  <si>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</si>
  <si>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</si>
  <si>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</si>
  <si>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</si>
  <si>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</si>
  <si>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</si>
  <si>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</si>
  <si>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</si>
  <si>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</si>
  <si>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</si>
  <si>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</si>
  <si>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</si>
  <si>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</si>
  <si>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</si>
  <si>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</si>
  <si>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</si>
  <si>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</si>
  <si>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</si>
  <si>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</si>
  <si>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</si>
  <si>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</si>
  <si>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</si>
  <si>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</si>
  <si>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</si>
  <si>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</si>
  <si>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</si>
  <si>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</si>
  <si>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</si>
  <si>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</si>
  <si>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</si>
  <si>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</si>
  <si>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</si>
  <si>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</si>
  <si>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</si>
  <si>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</si>
  <si>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</si>
  <si>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</si>
  <si>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</si>
  <si>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</si>
  <si>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</si>
  <si>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</si>
  <si>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</si>
  <si>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</si>
  <si>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</si>
  <si>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</si>
  <si>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</si>
  <si>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</si>
  <si>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</si>
  <si>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</si>
  <si>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</si>
  <si>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</si>
  <si>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</si>
  <si>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</si>
  <si>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</si>
  <si>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</si>
  <si>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</si>
  <si>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</si>
  <si>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</si>
  <si>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</si>
  <si>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</si>
  <si>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</si>
  <si>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</si>
  <si>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</si>
  <si>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</si>
  <si>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</si>
  <si>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</si>
  <si>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</si>
  <si>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</si>
  <si>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</si>
  <si>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</si>
  <si>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</si>
  <si>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</si>
  <si>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</si>
  <si>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</si>
  <si>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</si>
  <si>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</si>
  <si>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</si>
  <si>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</si>
  <si>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</si>
  <si>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</si>
  <si>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</si>
  <si>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</si>
  <si>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</si>
  <si>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</si>
  <si>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</si>
  <si>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</si>
  <si>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</si>
  <si>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</si>
  <si>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</si>
  <si>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</si>
  <si>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</si>
  <si>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</si>
  <si>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</si>
  <si>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</si>
  <si>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</si>
  <si>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</si>
  <si>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</si>
  <si>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</si>
  <si>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</si>
  <si>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</si>
  <si>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</si>
  <si>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</si>
  <si>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</si>
  <si>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</si>
  <si>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</si>
  <si>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</si>
  <si>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</si>
  <si>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</si>
  <si>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</si>
  <si>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</si>
  <si>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</si>
  <si>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</si>
  <si>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</si>
  <si>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</si>
  <si>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</si>
  <si>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</si>
  <si>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</si>
  <si>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</si>
  <si>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</si>
  <si>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</si>
  <si>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</si>
  <si>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</si>
  <si>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</si>
  <si>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</si>
  <si>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</si>
  <si>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</si>
  <si>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</si>
  <si>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</si>
  <si>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</si>
  <si>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</si>
  <si>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</si>
  <si>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</si>
  <si>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</si>
  <si>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</si>
  <si>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</si>
  <si>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</si>
  <si>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</si>
  <si>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</si>
  <si>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</si>
  <si>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</si>
  <si>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</si>
  <si>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</si>
  <si>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</si>
  <si>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</si>
  <si>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</si>
  <si>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</si>
  <si>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</si>
  <si>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</si>
  <si>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</si>
  <si>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</si>
  <si>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</si>
  <si>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</si>
  <si>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</si>
  <si>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</si>
  <si>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</si>
  <si>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</si>
  <si>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</si>
  <si>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</si>
  <si>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</si>
  <si>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</si>
  <si>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</si>
  <si>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</si>
  <si>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</si>
  <si>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</si>
  <si>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</si>
  <si>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</si>
  <si>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</si>
  <si>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</si>
  <si>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</si>
  <si>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</si>
  <si>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</si>
  <si>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</si>
  <si>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</si>
  <si>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</si>
  <si>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</si>
  <si>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</si>
  <si>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</si>
  <si>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</si>
  <si>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</si>
  <si>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</si>
  <si>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</si>
  <si>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</si>
  <si>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</si>
  <si>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</si>
  <si>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</si>
  <si>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</si>
  <si>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</si>
  <si>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</si>
  <si>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</si>
  <si>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</si>
  <si>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</si>
  <si>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</si>
  <si>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</si>
  <si>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</si>
  <si>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</si>
  <si>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</si>
  <si>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</si>
  <si>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</si>
  <si>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</si>
  <si>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</si>
  <si>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</si>
  <si>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</si>
  <si>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</si>
  <si>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</si>
  <si>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</si>
  <si>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</si>
  <si>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</si>
  <si>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</si>
  <si>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</si>
  <si>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</si>
  <si>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</si>
  <si>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</si>
  <si>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</si>
  <si>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</si>
  <si>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</si>
  <si>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</si>
  <si>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</si>
  <si>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</si>
  <si>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</si>
  <si>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</si>
  <si>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</si>
  <si>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</si>
  <si>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</si>
  <si>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</si>
  <si>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</si>
  <si>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</si>
  <si>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</si>
  <si>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</si>
  <si>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</si>
  <si>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</si>
  <si>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</si>
  <si>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</si>
  <si>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</si>
  <si>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</si>
  <si>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</si>
  <si>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</si>
  <si>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</si>
  <si>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</si>
  <si>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</si>
  <si>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</si>
  <si>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</si>
  <si>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</si>
  <si>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</si>
  <si>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</si>
  <si>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</si>
  <si>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</si>
  <si>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</si>
  <si>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</si>
  <si>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</si>
  <si>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</si>
  <si>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</si>
  <si>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</si>
  <si>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</si>
  <si>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</si>
  <si>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</si>
  <si>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</si>
  <si>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</si>
  <si>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</si>
  <si>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</si>
  <si>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</si>
  <si>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</si>
  <si>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</si>
  <si>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</si>
  <si>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</si>
  <si>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</si>
  <si>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</si>
  <si>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</si>
  <si>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</si>
  <si>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</si>
  <si>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</si>
  <si>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</si>
  <si>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</si>
  <si>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</si>
  <si>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</si>
  <si>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</si>
  <si>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</si>
  <si>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</si>
  <si>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</si>
  <si>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</si>
  <si>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</si>
  <si>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</si>
  <si>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</si>
  <si>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</si>
  <si>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</si>
  <si>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</si>
  <si>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</si>
  <si>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</si>
  <si>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</si>
  <si>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</si>
  <si>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</si>
  <si>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</si>
  <si>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</si>
  <si>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</si>
  <si>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</si>
  <si>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</si>
  <si>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</si>
  <si>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</si>
  <si>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</si>
  <si>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</si>
  <si>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</si>
  <si>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</si>
  <si>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</si>
  <si>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</si>
  <si>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</si>
  <si>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</si>
  <si>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</si>
  <si>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</si>
  <si>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</si>
  <si>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</si>
  <si>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</si>
  <si>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</si>
  <si>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</si>
  <si>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</si>
  <si>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</si>
  <si>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</si>
  <si>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</si>
  <si>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</si>
  <si>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</si>
  <si>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</si>
  <si>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</si>
  <si>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</si>
  <si>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</si>
  <si>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</si>
  <si>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</si>
  <si>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</si>
  <si>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</si>
  <si>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</si>
  <si>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</si>
  <si>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</si>
  <si>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</si>
  <si>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</si>
  <si>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</si>
  <si>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</si>
  <si>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</si>
  <si>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</si>
  <si>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</si>
  <si>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</si>
  <si>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</si>
  <si>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</si>
  <si>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</si>
  <si>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</si>
  <si>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</si>
  <si>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</si>
  <si>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</si>
  <si>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</si>
  <si>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</si>
  <si>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</si>
  <si>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</si>
  <si>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</si>
  <si>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</si>
  <si>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</si>
  <si>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</si>
  <si>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</si>
  <si>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</si>
  <si>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</si>
  <si>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</si>
  <si>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</si>
  <si>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</si>
  <si>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</si>
  <si>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</si>
  <si>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</si>
  <si>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</si>
  <si>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</si>
  <si>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</si>
  <si>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</si>
  <si>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</si>
  <si>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</si>
  <si>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</si>
  <si>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</si>
  <si>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</si>
  <si>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</si>
  <si>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</si>
  <si>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</si>
  <si>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</si>
  <si>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</si>
  <si>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</si>
  <si>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</si>
  <si>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</si>
  <si>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</si>
  <si>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</si>
  <si>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</si>
  <si>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</si>
  <si>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</si>
  <si>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</si>
  <si>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</si>
  <si>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</si>
  <si>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</si>
  <si>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</si>
  <si>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</si>
  <si>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</si>
  <si>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</si>
  <si>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</si>
  <si>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</si>
  <si>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</si>
  <si>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</si>
  <si>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</si>
  <si>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</si>
  <si>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</si>
  <si>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</si>
  <si>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</si>
  <si>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</si>
  <si>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</si>
  <si>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</si>
  <si>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</si>
  <si>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</si>
  <si>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</si>
  <si>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</si>
  <si>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</si>
  <si>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</si>
  <si>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</si>
  <si>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</si>
  <si>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</si>
  <si>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</si>
  <si>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</si>
  <si>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</si>
  <si>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</si>
  <si>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</si>
  <si>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</si>
  <si>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</si>
  <si>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</si>
  <si>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</si>
  <si>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</si>
  <si>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</si>
  <si>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</si>
  <si>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</si>
  <si>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</si>
  <si>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</si>
  <si>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</si>
  <si>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</si>
  <si>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</si>
  <si>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</si>
  <si>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</si>
  <si>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</si>
  <si>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</si>
  <si>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</si>
  <si>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</si>
  <si>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</si>
  <si>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</si>
  <si>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</si>
  <si>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</si>
  <si>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</si>
  <si>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</si>
  <si>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</si>
  <si>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</si>
  <si>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</si>
  <si>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</si>
  <si>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</si>
  <si>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</si>
  <si>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</si>
  <si>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</si>
  <si>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</si>
  <si>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</si>
  <si>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</si>
  <si>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</si>
  <si>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</si>
  <si>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</si>
  <si>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</si>
  <si>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</si>
  <si>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</si>
  <si>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</si>
  <si>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</si>
  <si>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</si>
  <si>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</si>
  <si>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</si>
  <si>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</si>
  <si>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</si>
  <si>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</si>
  <si>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</si>
  <si>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</si>
  <si>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</si>
  <si>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</si>
  <si>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</si>
  <si>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</si>
  <si>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</si>
  <si>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</si>
  <si>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</si>
  <si>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</si>
  <si>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</si>
  <si>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</si>
  <si>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</si>
  <si>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</si>
  <si>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</si>
  <si>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</si>
  <si>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</si>
  <si>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</si>
  <si>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</si>
  <si>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</si>
  <si>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</si>
  <si>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</si>
  <si>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</si>
  <si>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</si>
  <si>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</si>
  <si>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</si>
  <si>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</si>
  <si>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</si>
  <si>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</si>
  <si>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</si>
  <si>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</si>
  <si>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</si>
  <si>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</si>
  <si>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</si>
  <si>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</si>
  <si>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</si>
  <si>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</si>
  <si>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</si>
  <si>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</si>
  <si>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</si>
  <si>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</si>
  <si>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</si>
  <si>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</si>
  <si>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</si>
  <si>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</si>
  <si>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</si>
  <si>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</si>
  <si>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</si>
  <si>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</si>
  <si>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</si>
  <si>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</si>
  <si>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</si>
  <si>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</si>
  <si>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</si>
  <si>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</si>
  <si>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</si>
  <si>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</si>
  <si>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</si>
  <si>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</si>
  <si>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</si>
  <si>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</si>
  <si>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</si>
  <si>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</si>
  <si>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</si>
  <si>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</si>
  <si>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</si>
  <si>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</si>
  <si>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</si>
  <si>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</si>
  <si>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</si>
  <si>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</si>
  <si>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</si>
  <si>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</si>
  <si>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</si>
  <si>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</si>
  <si>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</si>
  <si>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</si>
  <si>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</si>
  <si>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</si>
  <si>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</si>
  <si>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</si>
  <si>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</si>
  <si>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</si>
  <si>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</si>
  <si>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</si>
  <si>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</si>
  <si>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</si>
  <si>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</si>
  <si>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</si>
  <si>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</si>
  <si>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</si>
  <si>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</si>
  <si>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</si>
  <si>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</si>
  <si>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</si>
  <si>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</si>
  <si>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</si>
  <si>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</si>
  <si>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</si>
  <si>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</si>
  <si>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</si>
  <si>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</si>
  <si>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</si>
  <si>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</si>
  <si>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</si>
  <si>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</si>
  <si>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</si>
  <si>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</si>
  <si>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</si>
  <si>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</si>
  <si>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</si>
  <si>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</si>
  <si>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</si>
  <si>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</si>
  <si>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</si>
  <si>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</si>
  <si>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</si>
  <si>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</si>
  <si>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</si>
  <si>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</si>
  <si>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</si>
  <si>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</si>
  <si>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</si>
  <si>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</si>
  <si>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</si>
  <si>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</si>
  <si>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</si>
  <si>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</si>
  <si>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</si>
  <si>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</si>
  <si>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</si>
  <si>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</si>
  <si>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</si>
  <si>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</si>
  <si>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</si>
  <si>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</si>
  <si>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</si>
  <si>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</si>
  <si>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</si>
  <si>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</si>
  <si>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</si>
  <si>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</si>
  <si>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</si>
  <si>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</si>
  <si>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</si>
  <si>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</si>
  <si>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</si>
  <si>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</si>
  <si>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</si>
  <si>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</si>
  <si>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</si>
  <si>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</si>
  <si>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</si>
  <si>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</si>
  <si>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</si>
  <si>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</si>
  <si>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</si>
  <si>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</si>
  <si>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</si>
  <si>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</si>
  <si>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</si>
  <si>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</si>
  <si>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</si>
  <si>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</si>
  <si>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</si>
  <si>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</si>
  <si>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</si>
  <si>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</si>
  <si>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</si>
  <si>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</si>
  <si>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</si>
  <si>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</si>
  <si>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</si>
  <si>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</si>
  <si>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</si>
  <si>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</si>
  <si>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</si>
  <si>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</si>
  <si>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</si>
  <si>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</si>
  <si>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</si>
  <si>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</si>
  <si>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</si>
  <si>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</si>
  <si>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</si>
  <si>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</si>
  <si>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</si>
  <si>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</si>
  <si>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</si>
  <si>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</si>
  <si>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</si>
  <si>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</si>
  <si>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</si>
  <si>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</si>
  <si>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</si>
  <si>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</si>
  <si>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</si>
  <si>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</si>
  <si>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</si>
  <si>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</si>
  <si>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</si>
  <si>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</si>
  <si>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</si>
  <si>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</si>
  <si>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</si>
  <si>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</si>
  <si>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</si>
  <si>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</si>
  <si>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</si>
  <si>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</si>
  <si>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</si>
  <si>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</si>
  <si>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</si>
  <si>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</si>
  <si>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</si>
  <si>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</si>
  <si>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</si>
  <si>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</si>
  <si>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</si>
  <si>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</si>
  <si>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</si>
  <si>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</si>
  <si>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</si>
  <si>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</si>
  <si>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</si>
  <si>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</si>
  <si>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</si>
  <si>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</si>
  <si>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</si>
  <si>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</si>
  <si>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</si>
  <si>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</si>
  <si>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</si>
  <si>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</si>
  <si>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</si>
  <si>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</si>
  <si>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</si>
  <si>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</si>
  <si>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</si>
  <si>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</si>
  <si>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</si>
  <si>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</si>
  <si>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</si>
  <si>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</si>
  <si>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</si>
  <si>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</si>
  <si>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</si>
  <si>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</si>
  <si>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</si>
  <si>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</si>
  <si>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</si>
  <si>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</si>
  <si>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</si>
  <si>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</si>
  <si>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</si>
  <si>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</si>
  <si>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</si>
  <si>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</si>
  <si>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</si>
  <si>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</si>
  <si>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</si>
  <si>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</si>
  <si>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</si>
  <si>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</si>
  <si>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</si>
  <si>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</si>
  <si>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</si>
  <si>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</si>
  <si>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</si>
  <si>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</si>
  <si>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</si>
  <si>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</si>
  <si>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</si>
  <si>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</si>
  <si>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</si>
  <si>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</si>
  <si>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</si>
  <si>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</si>
  <si>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</si>
  <si>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</si>
  <si>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</si>
  <si>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</si>
  <si>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</si>
  <si>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</si>
  <si>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</si>
  <si>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</si>
  <si>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</si>
  <si>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</si>
  <si>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</si>
  <si>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</si>
  <si>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</si>
  <si>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</si>
  <si>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</si>
  <si>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</si>
  <si>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</si>
  <si>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</si>
  <si>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</si>
  <si>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</si>
  <si>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</si>
  <si>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</si>
  <si>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</si>
  <si>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</si>
  <si>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</si>
  <si>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</si>
  <si>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</si>
  <si>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</si>
  <si>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</si>
  <si>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</si>
  <si>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</si>
  <si>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</si>
  <si>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</si>
  <si>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</si>
  <si>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</si>
  <si>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</si>
  <si>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</si>
  <si>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</si>
  <si>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</si>
  <si>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</si>
  <si>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</si>
  <si>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</si>
  <si>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</si>
  <si>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</si>
  <si>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</si>
  <si>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</si>
  <si>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</si>
  <si>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</si>
  <si>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</si>
  <si>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</si>
  <si>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</si>
  <si>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</si>
  <si>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</si>
  <si>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</si>
  <si>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</si>
  <si>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</si>
  <si>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</si>
  <si>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</si>
  <si>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</si>
  <si>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</si>
  <si>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</si>
  <si>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</si>
  <si>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</si>
  <si>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</si>
  <si>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</si>
  <si>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</si>
  <si>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</si>
  <si>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</si>
  <si>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</si>
  <si>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</si>
  <si>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</si>
  <si>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</si>
  <si>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</si>
  <si>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</si>
  <si>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</si>
  <si>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</si>
  <si>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</si>
  <si>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</si>
  <si>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</si>
  <si>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</si>
  <si>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</si>
  <si>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</si>
  <si>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</si>
  <si>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</si>
  <si>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</si>
  <si>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</si>
  <si>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</si>
  <si>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</si>
  <si>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</si>
  <si>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</si>
  <si>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</si>
  <si>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</si>
  <si>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</si>
  <si>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</si>
  <si>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</si>
  <si>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</si>
  <si>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</si>
  <si>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</si>
  <si>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</si>
  <si>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</si>
  <si>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</si>
  <si>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</si>
  <si>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</si>
  <si>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</si>
  <si>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</si>
  <si>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</si>
  <si>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</si>
  <si>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</si>
  <si>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</si>
  <si>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</si>
  <si>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</si>
  <si>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</si>
  <si>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</si>
  <si>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</si>
  <si>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</si>
  <si>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</si>
  <si>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</si>
  <si>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</si>
  <si>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</si>
  <si>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</si>
  <si>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</si>
  <si>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</si>
  <si>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</si>
  <si>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</si>
  <si>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</si>
  <si>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</si>
  <si>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</si>
  <si>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</si>
  <si>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</si>
  <si>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</si>
  <si>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</si>
  <si>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</si>
  <si>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</si>
  <si>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</si>
  <si>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</si>
  <si>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</si>
  <si>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</si>
  <si>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</si>
  <si>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</si>
  <si>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</si>
  <si>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</si>
  <si>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</si>
  <si>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</si>
  <si>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</si>
  <si>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</si>
  <si>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</si>
  <si>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</si>
  <si>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</si>
  <si>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</si>
  <si>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</si>
  <si>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</si>
  <si>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</si>
  <si>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</si>
  <si>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</si>
  <si>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</si>
  <si>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</si>
  <si>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</si>
  <si>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</si>
  <si>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</si>
  <si>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</si>
  <si>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</si>
  <si>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</si>
  <si>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</si>
  <si>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</si>
  <si>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</si>
  <si>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</si>
  <si>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</si>
  <si>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</si>
  <si>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</si>
  <si>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</si>
  <si>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</si>
  <si>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</si>
  <si>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</si>
  <si>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</si>
  <si>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</si>
  <si>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</si>
  <si>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</si>
  <si>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</si>
  <si>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</si>
  <si>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</si>
  <si>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</si>
  <si>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</si>
  <si>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</si>
  <si>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</si>
  <si>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</si>
  <si>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</si>
  <si>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</si>
  <si>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</si>
  <si>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</si>
  <si>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</si>
  <si>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</si>
  <si>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</si>
  <si>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</si>
  <si>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</si>
  <si>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</si>
  <si>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</si>
  <si>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</si>
  <si>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</si>
  <si>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</si>
  <si>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</si>
  <si>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</si>
  <si>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</si>
  <si>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</si>
  <si>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</si>
  <si>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</si>
  <si>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</si>
  <si>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</si>
  <si>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</si>
  <si>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</si>
  <si>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</si>
  <si>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</si>
  <si>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</si>
  <si>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</si>
  <si>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</si>
  <si>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</si>
  <si>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</si>
  <si>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</si>
  <si>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</si>
  <si>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</si>
  <si>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</si>
  <si>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</si>
  <si>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</si>
  <si>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</si>
  <si>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</si>
  <si>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</si>
  <si>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</si>
  <si>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</si>
  <si>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</si>
  <si>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</si>
  <si>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</si>
  <si>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</si>
  <si>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</si>
  <si>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</si>
  <si>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</si>
  <si>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</si>
  <si>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</si>
  <si>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</si>
  <si>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</si>
  <si>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</si>
  <si>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</si>
  <si>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</si>
  <si>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</si>
  <si>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</si>
  <si>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</si>
  <si>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</si>
  <si>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</si>
  <si>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</si>
  <si>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</si>
  <si>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</si>
  <si>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</si>
  <si>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</si>
  <si>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</si>
  <si>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</si>
  <si>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</si>
  <si>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</si>
  <si>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</si>
  <si>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</si>
  <si>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</si>
  <si>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</si>
  <si>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</si>
  <si>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</si>
  <si>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</si>
  <si>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</si>
  <si>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</si>
  <si>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</si>
  <si>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</si>
  <si>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</si>
  <si>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</si>
  <si>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</si>
  <si>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</si>
  <si>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</si>
  <si>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</si>
  <si>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</si>
  <si>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</si>
  <si>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</si>
  <si>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</si>
  <si>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</si>
  <si>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</si>
  <si>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</si>
  <si>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</si>
  <si>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</si>
  <si>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</si>
  <si>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</si>
  <si>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</si>
  <si>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</si>
  <si>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</si>
  <si>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</si>
  <si>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</si>
  <si>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</si>
  <si>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</si>
  <si>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</si>
  <si>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</si>
  <si>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</si>
  <si>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</si>
  <si>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</si>
  <si>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</si>
  <si>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</si>
  <si>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</si>
  <si>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</si>
  <si>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</si>
  <si>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</si>
  <si>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</si>
  <si>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</si>
  <si>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</si>
  <si>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</si>
  <si>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</si>
  <si>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</si>
  <si>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</si>
  <si>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</si>
  <si>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</si>
  <si>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</si>
  <si>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</si>
  <si>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</si>
  <si>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</si>
  <si>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</si>
  <si>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</si>
  <si>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</si>
  <si>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</si>
  <si>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</si>
  <si>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</si>
  <si>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</si>
  <si>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</si>
  <si>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</si>
  <si>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</si>
  <si>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</si>
  <si>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</si>
  <si>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</si>
  <si>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</si>
  <si>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</si>
  <si>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</si>
  <si>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</si>
  <si>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</si>
  <si>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</si>
  <si>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</si>
  <si>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</si>
  <si>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</si>
  <si>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</si>
  <si>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</si>
  <si>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</si>
  <si>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</si>
  <si>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</si>
  <si>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</si>
  <si>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</si>
  <si>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</si>
  <si>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</si>
  <si>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</si>
  <si>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</si>
  <si>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</si>
  <si>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</si>
  <si>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</si>
  <si>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</si>
  <si>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</si>
  <si>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</si>
  <si>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</si>
  <si>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</si>
  <si>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</si>
  <si>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</si>
  <si>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</si>
  <si>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</si>
  <si>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</si>
  <si>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</si>
  <si>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</si>
  <si>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</si>
  <si>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</si>
  <si>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</si>
  <si>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</si>
  <si>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</si>
  <si>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</si>
  <si>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</si>
  <si>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</si>
  <si>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</si>
  <si>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</si>
  <si>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</si>
  <si>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</si>
  <si>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</si>
  <si>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</si>
  <si>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</si>
  <si>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</si>
  <si>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</si>
  <si>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</si>
  <si>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</si>
  <si>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</si>
  <si>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</si>
  <si>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</si>
  <si>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</si>
  <si>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</si>
  <si>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</si>
  <si>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</si>
  <si>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</si>
  <si>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</si>
  <si>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</si>
  <si>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</si>
  <si>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</si>
  <si>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</si>
  <si>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</si>
  <si>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</si>
  <si>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</si>
  <si>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</si>
  <si>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</si>
  <si>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</si>
  <si>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</si>
  <si>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</si>
  <si>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</si>
  <si>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</si>
  <si>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</si>
  <si>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</si>
  <si>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</si>
  <si>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</si>
  <si>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</si>
  <si>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</si>
  <si>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</si>
  <si>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</si>
  <si>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</si>
  <si>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</si>
  <si>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</si>
  <si>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</si>
  <si>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</si>
  <si>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</si>
  <si>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</si>
  <si>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</si>
  <si>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</si>
  <si>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</si>
  <si>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</si>
  <si>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</si>
  <si>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</si>
  <si>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</si>
  <si>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</si>
  <si>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</si>
  <si>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</si>
  <si>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</si>
  <si>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</si>
  <si>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</si>
  <si>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</si>
  <si>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</si>
  <si>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</si>
  <si>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</si>
  <si>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</si>
  <si>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</si>
  <si>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</si>
  <si>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</si>
  <si>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</si>
  <si>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</si>
  <si>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</si>
  <si>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</si>
  <si>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</si>
  <si>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</si>
  <si>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</si>
  <si>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</si>
  <si>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</si>
  <si>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</si>
  <si>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</si>
  <si>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</si>
  <si>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</si>
  <si>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</si>
  <si>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</si>
  <si>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</si>
  <si>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</si>
  <si>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</si>
  <si>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</si>
  <si>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</si>
  <si>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</si>
  <si>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</si>
  <si>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</si>
  <si>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</si>
  <si>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</si>
  <si>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</si>
  <si>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</si>
  <si>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</si>
  <si>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</si>
  <si>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</si>
  <si>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</si>
  <si>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</si>
  <si>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</si>
  <si>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</si>
  <si>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</si>
  <si>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</si>
  <si>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</si>
  <si>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</si>
  <si>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</si>
  <si>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</si>
  <si>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</si>
  <si>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</si>
  <si>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</si>
  <si>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</si>
  <si>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</si>
  <si>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</si>
  <si>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</si>
  <si>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</si>
  <si>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</si>
  <si>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</si>
  <si>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</si>
  <si>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</si>
  <si>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</si>
  <si>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</si>
  <si>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</si>
  <si>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</si>
  <si>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</si>
  <si>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</si>
  <si>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</si>
  <si>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</si>
  <si>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</si>
  <si>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</si>
  <si>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</si>
  <si>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</si>
  <si>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</si>
  <si>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</si>
  <si>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</si>
  <si>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</si>
  <si>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</si>
  <si>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</si>
  <si>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</si>
  <si>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</si>
  <si>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</si>
  <si>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</si>
  <si>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</si>
  <si>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</si>
  <si>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</si>
  <si>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</si>
  <si>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</si>
  <si>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</si>
  <si>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</si>
  <si>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</si>
  <si>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</si>
  <si>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</si>
  <si>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</si>
  <si>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</si>
  <si>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</si>
  <si>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</si>
  <si>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</si>
  <si>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</si>
  <si>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</si>
  <si>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</si>
  <si>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</si>
  <si>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</si>
  <si>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</si>
  <si>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</si>
  <si>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</si>
  <si>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</si>
  <si>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</si>
  <si>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</si>
  <si>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</si>
  <si>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</si>
  <si>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</si>
  <si>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</si>
  <si>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</si>
  <si>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</si>
  <si>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</si>
  <si>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</si>
  <si>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</si>
  <si>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</si>
  <si>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</si>
  <si>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</si>
  <si>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</si>
  <si>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</si>
  <si>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</si>
  <si>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</si>
  <si>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</si>
  <si>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</si>
  <si>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</si>
  <si>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</si>
  <si>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</si>
  <si>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</si>
  <si>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</si>
  <si>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</si>
  <si>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</si>
  <si>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</si>
  <si>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</si>
  <si>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</si>
  <si>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</si>
  <si>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</si>
  <si>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</si>
  <si>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</si>
  <si>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</si>
  <si>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</si>
  <si>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</si>
  <si>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</si>
  <si>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</si>
  <si>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</si>
  <si>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</si>
  <si>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</si>
  <si>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</si>
  <si>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</si>
  <si>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</si>
  <si>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</si>
  <si>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</si>
  <si>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</si>
  <si>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</si>
  <si>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</si>
  <si>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</si>
  <si>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</si>
  <si>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</si>
  <si>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</si>
  <si>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</si>
  <si>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</si>
  <si>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</si>
  <si>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</si>
  <si>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</si>
  <si>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</si>
  <si>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</si>
  <si>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</si>
  <si>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</si>
  <si>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</si>
  <si>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</si>
  <si>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</si>
  <si>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</si>
  <si>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</si>
  <si>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</si>
  <si>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</si>
  <si>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</si>
  <si>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</si>
  <si>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</si>
  <si>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</si>
  <si>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</si>
  <si>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</si>
  <si>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</si>
  <si>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</si>
  <si>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</si>
  <si>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</si>
  <si>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</si>
  <si>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</si>
  <si>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</si>
  <si>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</si>
  <si>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</si>
  <si>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</si>
  <si>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</si>
  <si>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</si>
  <si>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</si>
  <si>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</si>
  <si>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</si>
  <si>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</si>
  <si>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</si>
  <si>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</si>
  <si>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</si>
  <si>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</si>
  <si>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</si>
  <si>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</si>
  <si>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</si>
  <si>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</si>
  <si>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</si>
  <si>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</si>
  <si>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</si>
  <si>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</si>
  <si>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</si>
  <si>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</si>
  <si>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</si>
  <si>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</si>
  <si>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</si>
  <si>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</si>
  <si>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</si>
  <si>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</si>
  <si>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</si>
  <si>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</si>
  <si>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</si>
  <si>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</si>
  <si>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</si>
  <si>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</si>
  <si>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</si>
  <si>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</si>
  <si>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</si>
  <si>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</si>
  <si>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</si>
  <si>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</si>
  <si>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</si>
  <si>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</si>
  <si>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</si>
  <si>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</si>
  <si>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</si>
  <si>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</si>
  <si>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</si>
  <si>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</si>
  <si>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</si>
  <si>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</si>
  <si>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</si>
  <si>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</si>
  <si>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</si>
  <si>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</si>
  <si>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</si>
  <si>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</si>
  <si>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</si>
  <si>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</si>
  <si>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</si>
  <si>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</si>
  <si>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</si>
  <si>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</si>
  <si>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</si>
  <si>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</si>
  <si>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</si>
  <si>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</si>
  <si>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</si>
  <si>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</si>
  <si>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</si>
  <si>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</si>
  <si>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</si>
  <si>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</si>
  <si>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</si>
  <si>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</si>
  <si>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</si>
  <si>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</si>
  <si>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</si>
  <si>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</si>
  <si>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</si>
  <si>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</si>
  <si>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</si>
  <si>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</si>
  <si>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</si>
  <si>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</si>
  <si>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</si>
  <si>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</si>
  <si>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</si>
  <si>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</si>
  <si>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</si>
  <si>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</si>
  <si>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</si>
  <si>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</si>
  <si>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</si>
  <si>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</si>
  <si>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</si>
  <si>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</si>
  <si>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</si>
  <si>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</si>
  <si>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</si>
  <si>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</si>
  <si>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</si>
  <si>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</si>
  <si>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</si>
  <si>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</si>
  <si>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</si>
  <si>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</si>
  <si>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</si>
  <si>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</si>
  <si>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</si>
  <si>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</si>
  <si>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</si>
  <si>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</si>
  <si>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</si>
  <si>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</si>
  <si>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</si>
  <si>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</si>
  <si>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</si>
  <si>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</si>
  <si>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</si>
  <si>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</si>
  <si>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</si>
  <si>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</si>
  <si>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</si>
  <si>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</si>
  <si>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</si>
  <si>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</si>
  <si>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</si>
  <si>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</si>
  <si>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</si>
  <si>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</si>
  <si>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</si>
  <si>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</si>
  <si>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</si>
  <si>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</si>
  <si>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</si>
  <si>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</si>
  <si>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</si>
  <si>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</si>
  <si>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</si>
  <si>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</si>
  <si>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</si>
  <si>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</si>
  <si>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</si>
  <si>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</si>
  <si>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</si>
  <si>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</si>
  <si>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</si>
  <si>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</si>
  <si>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</si>
  <si>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</si>
  <si>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</si>
  <si>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</si>
  <si>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</si>
  <si>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</si>
  <si>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</si>
  <si>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</si>
  <si>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</si>
  <si>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</si>
  <si>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</si>
  <si>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</si>
  <si>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</si>
  <si>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</si>
  <si>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</si>
  <si>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</si>
  <si>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</si>
  <si>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</si>
  <si>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</si>
  <si>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</si>
  <si>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</si>
  <si>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</si>
  <si>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</si>
  <si>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</si>
  <si>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</si>
  <si>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</si>
  <si>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</si>
  <si>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</si>
  <si>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</si>
  <si>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</si>
  <si>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</si>
  <si>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</si>
  <si>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</si>
  <si>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</si>
  <si>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</si>
  <si>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</si>
  <si>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</si>
  <si>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</si>
  <si>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</si>
  <si>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</si>
  <si>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</si>
  <si>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</si>
  <si>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</si>
  <si>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</si>
  <si>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</si>
  <si>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</si>
  <si>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</si>
  <si>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</si>
  <si>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</si>
  <si>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</si>
  <si>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</si>
  <si>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</si>
  <si>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</si>
  <si>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</si>
  <si>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</si>
  <si>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</si>
  <si>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</si>
  <si>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</si>
  <si>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</si>
  <si>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</si>
  <si>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</si>
  <si>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</si>
  <si>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</si>
  <si>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</si>
  <si>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</si>
  <si>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</si>
  <si>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</si>
  <si>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</si>
  <si>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</si>
  <si>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</si>
  <si>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</si>
  <si>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</si>
  <si>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</si>
  <si>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</si>
  <si>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</si>
  <si>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</si>
  <si>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</si>
  <si>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</si>
  <si>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</si>
  <si>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</si>
  <si>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</si>
  <si>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</si>
  <si>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</si>
  <si>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</si>
  <si>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</si>
  <si>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</si>
  <si>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</si>
  <si>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</si>
  <si>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</si>
  <si>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</si>
  <si>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</si>
  <si>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</si>
  <si>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</si>
  <si>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</si>
  <si>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</si>
  <si>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</si>
  <si>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</si>
  <si>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</si>
  <si>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</si>
  <si>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</si>
  <si>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</si>
  <si>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</si>
  <si>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</si>
  <si>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</si>
  <si>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</si>
  <si>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</si>
  <si>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</si>
  <si>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</si>
  <si>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</si>
  <si>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</si>
  <si>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</si>
  <si>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</si>
  <si>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</si>
  <si>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</si>
  <si>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</si>
  <si>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</si>
  <si>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</si>
  <si>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</si>
  <si>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</si>
  <si>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</si>
  <si>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</si>
  <si>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</si>
  <si>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</si>
  <si>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</si>
  <si>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</si>
  <si>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</si>
  <si>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</si>
  <si>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</si>
  <si>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</si>
  <si>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</si>
  <si>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</si>
  <si>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</si>
  <si>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</si>
  <si>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</si>
  <si>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</si>
  <si>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</si>
  <si>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</si>
  <si>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</si>
  <si>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</si>
  <si>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</si>
  <si>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</si>
  <si>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</si>
  <si>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</si>
  <si>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</si>
  <si>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</si>
  <si>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</si>
  <si>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</si>
  <si>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</si>
  <si>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</si>
  <si>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</si>
  <si>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</si>
  <si>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</si>
  <si>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</si>
  <si>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</si>
  <si>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</si>
  <si>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</si>
  <si>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</si>
  <si>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</si>
  <si>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</si>
  <si>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</si>
  <si>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</si>
  <si>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</si>
  <si>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</si>
  <si>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</si>
  <si>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</si>
  <si>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</si>
  <si>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</si>
  <si>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</si>
  <si>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</si>
  <si>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</si>
  <si>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</si>
  <si>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</si>
  <si>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</si>
  <si>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</si>
  <si>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</si>
  <si>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</si>
  <si>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</si>
  <si>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</si>
  <si>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</si>
  <si>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</si>
  <si>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</si>
  <si>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</si>
  <si>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</si>
  <si>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</si>
  <si>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</si>
  <si>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</si>
  <si>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</si>
  <si>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</si>
  <si>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</si>
  <si>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</si>
  <si>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</si>
  <si>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</si>
  <si>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</si>
  <si>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</si>
  <si>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</si>
  <si>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</si>
  <si>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</si>
  <si>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</si>
  <si>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</si>
  <si>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</si>
  <si>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</si>
  <si>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</si>
  <si>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</si>
  <si>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</si>
  <si>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</si>
  <si>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</si>
  <si>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</si>
  <si>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</si>
  <si>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</si>
  <si>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</si>
  <si>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</si>
  <si>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</si>
  <si>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</si>
  <si>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</si>
  <si>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</si>
  <si>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</si>
  <si>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</si>
  <si>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</si>
  <si>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</si>
  <si>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</si>
  <si>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</si>
  <si>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</si>
  <si>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</si>
  <si>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</si>
  <si>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</si>
  <si>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</si>
  <si>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</si>
  <si>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</si>
  <si>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</si>
  <si>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</si>
  <si>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</si>
  <si>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</si>
  <si>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</si>
  <si>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</si>
  <si>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</si>
  <si>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</si>
  <si>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</si>
  <si>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</si>
  <si>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</si>
  <si>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</si>
  <si>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</si>
  <si>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</si>
  <si>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</si>
  <si>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</si>
  <si>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</si>
  <si>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</si>
  <si>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</si>
  <si>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</si>
  <si>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</si>
  <si>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</si>
  <si>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</si>
  <si>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</si>
  <si>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</si>
  <si>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</si>
  <si>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</si>
  <si>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</si>
  <si>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</si>
  <si>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</si>
  <si>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</si>
  <si>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</si>
  <si>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</si>
  <si>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</si>
  <si>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</si>
  <si>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</si>
  <si>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</si>
  <si>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</si>
  <si>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</si>
  <si>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</si>
  <si>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</si>
  <si>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</si>
  <si>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</si>
  <si>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</si>
  <si>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</si>
  <si>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</si>
  <si>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</si>
  <si>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</si>
  <si>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</si>
  <si>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</si>
  <si>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</si>
  <si>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</si>
  <si>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</si>
  <si>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</si>
  <si>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</si>
  <si>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</si>
  <si>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</si>
  <si>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</si>
  <si>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</si>
  <si>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</si>
  <si>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</si>
  <si>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</si>
  <si>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</si>
  <si>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</si>
  <si>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</si>
  <si>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</si>
  <si>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</si>
  <si>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</si>
  <si>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</si>
  <si>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</si>
  <si>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</si>
  <si>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</si>
  <si>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</si>
  <si>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</si>
  <si>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</si>
  <si>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</si>
  <si>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</si>
  <si>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</si>
  <si>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</si>
  <si>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</si>
  <si>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</si>
  <si>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</si>
  <si>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</si>
  <si>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</si>
  <si>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</si>
  <si>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</si>
  <si>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</si>
  <si>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</si>
  <si>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</si>
  <si>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</si>
  <si>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</si>
  <si>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</si>
  <si>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</si>
  <si>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</si>
  <si>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</si>
  <si>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</si>
  <si>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</si>
  <si>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</si>
  <si>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</si>
  <si>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</si>
  <si>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</si>
  <si>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</si>
  <si>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</si>
  <si>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</si>
  <si>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</si>
  <si>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</si>
  <si>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</si>
  <si>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</si>
  <si>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</si>
  <si>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</si>
  <si>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</si>
  <si>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</si>
  <si>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</si>
  <si>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</si>
  <si>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</si>
  <si>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</si>
  <si>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</si>
  <si>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</si>
  <si>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</si>
  <si>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</si>
  <si>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</si>
  <si>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</si>
  <si>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</si>
  <si>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</si>
  <si>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</si>
  <si>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</si>
  <si>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</si>
  <si>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</si>
  <si>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</si>
  <si>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</si>
  <si>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</si>
  <si>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</si>
  <si>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</si>
  <si>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</si>
  <si>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</si>
  <si>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</si>
  <si>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</si>
  <si>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</si>
  <si>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</si>
  <si>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</si>
  <si>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</si>
  <si>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</si>
  <si>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</si>
  <si>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</si>
  <si>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</si>
  <si>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</si>
  <si>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</si>
  <si>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</si>
  <si>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</si>
  <si>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</si>
  <si>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</si>
  <si>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</si>
  <si>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</si>
  <si>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</si>
  <si>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</si>
  <si>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</si>
  <si>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</si>
  <si>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</si>
  <si>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</si>
  <si>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</si>
  <si>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</si>
  <si>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</si>
  <si>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</si>
  <si>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</si>
  <si>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</si>
  <si>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</si>
  <si>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</si>
  <si>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</si>
  <si>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</si>
  <si>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</si>
  <si>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</si>
  <si>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</si>
  <si>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</si>
  <si>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</si>
  <si>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</si>
  <si>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</si>
  <si>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</si>
  <si>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</si>
  <si>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</si>
  <si>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</si>
  <si>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</si>
  <si>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</si>
  <si>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</si>
  <si>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</si>
  <si>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</si>
  <si>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</si>
  <si>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</si>
  <si>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</si>
  <si>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</si>
  <si>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</si>
  <si>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</si>
  <si>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</si>
  <si>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</si>
  <si>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</si>
  <si>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</si>
  <si>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</si>
  <si>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</si>
  <si>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</si>
  <si>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</si>
  <si>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</si>
  <si>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</si>
  <si>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</si>
  <si>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</si>
  <si>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</si>
  <si>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</si>
  <si>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</si>
  <si>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</si>
  <si>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</si>
  <si>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</si>
  <si>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</si>
  <si>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</si>
  <si>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</si>
  <si>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</si>
  <si>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</si>
  <si>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</si>
  <si>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</si>
  <si>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</si>
  <si>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</si>
  <si>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</si>
  <si>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</si>
  <si>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</si>
  <si>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</si>
  <si>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</si>
  <si>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</si>
  <si>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</si>
  <si>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</si>
  <si>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</si>
  <si>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</si>
  <si>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</si>
  <si>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</si>
  <si>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</si>
  <si>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</si>
  <si>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</si>
  <si>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</si>
  <si>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</si>
  <si>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</si>
  <si>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</si>
  <si>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</si>
  <si>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</si>
  <si>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</si>
  <si>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</si>
  <si>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</si>
  <si>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</si>
  <si>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</si>
  <si>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</si>
  <si>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</si>
  <si>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</si>
  <si>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</si>
  <si>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</si>
  <si>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</si>
  <si>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</si>
  <si>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</si>
  <si>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</si>
  <si>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</si>
  <si>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</si>
  <si>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</si>
  <si>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</si>
  <si>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</si>
  <si>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</si>
  <si>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</si>
  <si>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</si>
  <si>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</si>
  <si>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</si>
  <si>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</si>
  <si>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</si>
  <si>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</si>
  <si>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</si>
  <si>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</si>
  <si>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</si>
  <si>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</si>
  <si>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</si>
  <si>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</si>
  <si>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</si>
  <si>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</si>
  <si>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</si>
  <si>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</si>
  <si>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</si>
  <si>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</si>
  <si>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</si>
  <si>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</si>
  <si>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</si>
  <si>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</si>
  <si>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</si>
  <si>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</si>
  <si>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</si>
  <si>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</si>
  <si>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</si>
  <si>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</si>
  <si>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</si>
  <si>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</si>
  <si>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</si>
  <si>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</si>
  <si>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</si>
  <si>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</si>
  <si>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</si>
  <si>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</si>
  <si>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</si>
  <si>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</si>
  <si>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</si>
  <si>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</si>
  <si>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</si>
  <si>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</si>
  <si>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</si>
  <si>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</si>
  <si>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</si>
  <si>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</si>
  <si>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</si>
  <si>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</si>
  <si>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</si>
  <si>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</si>
  <si>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</si>
  <si>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</si>
  <si>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</si>
  <si>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</si>
  <si>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</si>
  <si>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</si>
  <si>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</si>
  <si>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</si>
  <si>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</si>
  <si>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</si>
  <si>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</si>
  <si>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</si>
  <si>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</si>
  <si>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</si>
  <si>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</si>
  <si>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</si>
  <si>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</si>
  <si>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</si>
  <si>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</si>
  <si>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</si>
  <si>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</si>
  <si>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</si>
  <si>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</si>
  <si>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</si>
  <si>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</si>
  <si>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</si>
  <si>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</si>
  <si>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</si>
  <si>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</si>
  <si>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</si>
  <si>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</si>
  <si>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</si>
  <si>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</si>
  <si>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</si>
  <si>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</si>
  <si>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</si>
  <si>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</si>
  <si>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</si>
  <si>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</si>
  <si>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</si>
  <si>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</si>
  <si>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</si>
  <si>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</si>
  <si>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</si>
  <si>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</si>
  <si>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</si>
  <si>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</si>
  <si>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</si>
  <si>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</si>
  <si>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</si>
  <si>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</si>
  <si>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</si>
  <si>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</si>
  <si>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</si>
  <si>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</si>
  <si>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</si>
  <si>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</si>
  <si>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</si>
  <si>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</si>
  <si>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</si>
  <si>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</si>
  <si>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</si>
  <si>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</si>
  <si>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</si>
  <si>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</si>
  <si>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</si>
  <si>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</si>
  <si>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</si>
  <si>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</si>
  <si>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</si>
  <si>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</si>
  <si>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</si>
  <si>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</si>
  <si>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</si>
  <si>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</si>
  <si>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</si>
  <si>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</si>
  <si>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</si>
  <si>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</si>
  <si>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</si>
  <si>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</si>
  <si>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</si>
  <si>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</si>
  <si>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</si>
  <si>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</si>
  <si>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</si>
  <si>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</si>
  <si>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</si>
  <si>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</si>
  <si>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</si>
  <si>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</si>
  <si>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</si>
  <si>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</si>
  <si>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</si>
  <si>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</si>
  <si>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</si>
  <si>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</si>
  <si>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</si>
  <si>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</si>
  <si>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</si>
  <si>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</si>
  <si>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</si>
  <si>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</si>
  <si>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</si>
  <si>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</si>
  <si>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</si>
  <si>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</si>
  <si>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</si>
  <si>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</si>
  <si>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</si>
  <si>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</si>
  <si>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</si>
  <si>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</si>
  <si>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</si>
  <si>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</si>
  <si>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</si>
  <si>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</si>
  <si>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</si>
  <si>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</si>
  <si>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</si>
  <si>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</si>
  <si>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</si>
  <si>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</si>
  <si>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</si>
  <si>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</si>
  <si>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</si>
  <si>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</si>
  <si>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</si>
  <si>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</si>
  <si>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</si>
  <si>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</si>
  <si>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</si>
  <si>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</si>
  <si>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</si>
  <si>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</si>
  <si>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</si>
  <si>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</si>
  <si>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</si>
  <si>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</si>
  <si>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</si>
  <si>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</si>
  <si>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</si>
  <si>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</si>
  <si>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</si>
  <si>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</si>
  <si>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</si>
  <si>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</si>
  <si>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</si>
  <si>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</si>
  <si>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</si>
  <si>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</si>
  <si>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</si>
  <si>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</si>
  <si>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</si>
  <si>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</si>
  <si>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</si>
  <si>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</si>
  <si>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</si>
  <si>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</si>
  <si>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</si>
  <si>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</si>
  <si>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</si>
  <si>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</si>
  <si>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</si>
  <si>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</si>
  <si>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</si>
  <si>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</si>
  <si>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</si>
  <si>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</si>
  <si>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</si>
  <si>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</si>
  <si>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</si>
  <si>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</si>
  <si>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</si>
  <si>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</si>
  <si>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</si>
  <si>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</si>
  <si>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</si>
  <si>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</si>
  <si>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</si>
  <si>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</si>
  <si>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</si>
  <si>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</si>
  <si>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</si>
  <si>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</si>
  <si>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</si>
  <si>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</si>
  <si>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</si>
  <si>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</si>
  <si>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</si>
  <si>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</si>
  <si>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</si>
  <si>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</si>
  <si>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</si>
  <si>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</si>
  <si>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</si>
  <si>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</si>
  <si>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</si>
  <si>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</si>
  <si>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</si>
  <si>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</si>
  <si>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</si>
  <si>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</si>
  <si>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</si>
  <si>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</si>
  <si>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</si>
  <si>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</si>
  <si>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</si>
  <si>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</si>
  <si>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</si>
  <si>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</si>
  <si>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</si>
  <si>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</si>
  <si>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</si>
  <si>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</si>
  <si>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</si>
  <si>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</si>
  <si>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</si>
  <si>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</si>
  <si>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</si>
  <si>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</si>
  <si>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</si>
  <si>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</si>
  <si>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</si>
  <si>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</si>
  <si>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</si>
  <si>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</si>
  <si>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</si>
  <si>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</si>
  <si>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</si>
  <si>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</si>
  <si>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</si>
  <si>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</si>
  <si>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</si>
  <si>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</si>
  <si>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</si>
  <si>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</si>
  <si>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</si>
  <si>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</si>
  <si>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</si>
  <si>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</si>
  <si>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</si>
  <si>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</si>
  <si>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</si>
  <si>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</si>
  <si>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</si>
  <si>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</si>
  <si>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</si>
  <si>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</si>
  <si>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</si>
  <si>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</si>
  <si>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</si>
  <si>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</si>
  <si>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</si>
  <si>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</si>
  <si>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</si>
  <si>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</si>
  <si>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</si>
  <si>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</si>
  <si>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</si>
  <si>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</si>
  <si>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</si>
  <si>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</si>
  <si>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</si>
  <si>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</si>
  <si>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</si>
  <si>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</si>
  <si>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</si>
  <si>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</si>
  <si>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</si>
  <si>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</si>
  <si>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</si>
  <si>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</si>
  <si>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</si>
  <si>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</si>
  <si>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</si>
  <si>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</si>
  <si>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</si>
  <si>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</si>
  <si>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</si>
  <si>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</si>
  <si>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</si>
  <si>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</si>
  <si>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</si>
  <si>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</si>
  <si>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</si>
  <si>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</si>
  <si>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</si>
  <si>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</si>
  <si>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</si>
  <si>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</si>
  <si>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</si>
  <si>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</si>
  <si>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</si>
  <si>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</si>
  <si>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</si>
  <si>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</si>
  <si>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</si>
  <si>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</si>
  <si>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</si>
  <si>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</si>
  <si>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</si>
  <si>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</si>
  <si>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</si>
  <si>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</si>
  <si>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</si>
  <si>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</si>
  <si>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</si>
  <si>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</si>
  <si>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</si>
  <si>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</si>
  <si>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</si>
  <si>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</si>
  <si>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</si>
  <si>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</si>
  <si>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</si>
  <si>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</si>
  <si>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</si>
  <si>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</si>
  <si>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</si>
  <si>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</si>
  <si>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</si>
  <si>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</si>
  <si>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</si>
  <si>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</si>
  <si>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</si>
  <si>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</si>
  <si>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</si>
  <si>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</si>
  <si>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</si>
  <si>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</si>
  <si>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</si>
  <si>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</si>
  <si>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</si>
  <si>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</si>
  <si>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</si>
  <si>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</si>
  <si>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</si>
  <si>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</si>
  <si>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</si>
  <si>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</si>
  <si>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</si>
  <si>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</si>
  <si>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</si>
  <si>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</si>
  <si>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</si>
  <si>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</si>
  <si>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</si>
  <si>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</si>
  <si>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</si>
  <si>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</si>
  <si>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</si>
  <si>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</si>
  <si>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</si>
  <si>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</si>
  <si>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</si>
  <si>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</si>
  <si>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</si>
  <si>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</si>
  <si>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</si>
  <si>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</si>
  <si>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</si>
  <si>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</si>
  <si>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</si>
  <si>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</si>
  <si>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</si>
  <si>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</si>
  <si>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</si>
  <si>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</si>
  <si>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</si>
  <si>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</si>
  <si>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</si>
  <si>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</si>
  <si>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</si>
  <si>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</si>
  <si>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</si>
  <si>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</si>
  <si>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</si>
  <si>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</si>
  <si>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</si>
  <si>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</si>
  <si>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</si>
  <si>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</si>
  <si>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</si>
  <si>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</si>
  <si>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</si>
  <si>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</si>
  <si>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</si>
  <si>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</si>
  <si>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</si>
  <si>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</si>
  <si>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</si>
  <si>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</si>
  <si>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</si>
  <si>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</si>
  <si>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</si>
  <si>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</si>
  <si>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</si>
  <si>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</si>
  <si>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</si>
  <si>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</si>
  <si>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</si>
  <si>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</si>
  <si>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</si>
  <si>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</si>
  <si>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</si>
  <si>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</si>
  <si>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</si>
  <si>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</si>
  <si>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</si>
  <si>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</si>
  <si>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</si>
  <si>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</si>
  <si>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</si>
  <si>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</si>
  <si>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</si>
  <si>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</si>
  <si>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</si>
  <si>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</si>
  <si>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</si>
  <si>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</si>
  <si>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</si>
  <si>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</si>
  <si>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</si>
  <si>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</si>
  <si>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</si>
  <si>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</si>
  <si>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</si>
  <si>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</si>
  <si>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</si>
  <si>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</si>
  <si>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</si>
  <si>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</si>
  <si>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</si>
  <si>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</si>
  <si>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</si>
  <si>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</si>
  <si>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</si>
  <si>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</si>
  <si>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</si>
  <si>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</si>
  <si>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</si>
  <si>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</si>
  <si>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</si>
  <si>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</si>
  <si>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</si>
  <si>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</si>
  <si>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</si>
  <si>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</si>
  <si>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</si>
  <si>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</si>
  <si>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</si>
  <si>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</si>
  <si>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</si>
  <si>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</si>
  <si>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</si>
  <si>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</si>
  <si>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</si>
  <si>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</si>
  <si>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</si>
  <si>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</si>
  <si>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</si>
  <si>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</si>
  <si>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</si>
  <si>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</si>
  <si>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</si>
  <si>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</si>
  <si>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</si>
  <si>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</si>
  <si>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</si>
  <si>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</si>
  <si>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</si>
  <si>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</si>
  <si>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</si>
  <si>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</si>
  <si>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</si>
  <si>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</si>
  <si>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</si>
  <si>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</si>
  <si>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</si>
  <si>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</si>
  <si>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</si>
  <si>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</si>
  <si>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</si>
  <si>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</si>
  <si>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</si>
  <si>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</si>
  <si>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</si>
  <si>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</si>
  <si>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</si>
  <si>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</si>
  <si>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</si>
  <si>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</si>
  <si>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</si>
  <si>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</si>
  <si>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</si>
  <si>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</si>
  <si>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</si>
  <si>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</si>
  <si>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</si>
  <si>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</si>
  <si>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</si>
  <si>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</si>
  <si>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</si>
  <si>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</si>
  <si>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</si>
  <si>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</si>
  <si>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</si>
  <si>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</si>
  <si>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</si>
  <si>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</si>
  <si>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</si>
  <si>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</si>
  <si>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</si>
  <si>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</si>
  <si>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</si>
  <si>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</si>
  <si>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</si>
  <si>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</si>
  <si>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</si>
  <si>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</si>
  <si>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</si>
  <si>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</si>
  <si>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</si>
  <si>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</si>
  <si>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</si>
  <si>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</si>
  <si>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</si>
  <si>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</si>
  <si>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</si>
  <si>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</si>
  <si>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</si>
  <si>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</si>
  <si>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</si>
  <si>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</si>
  <si>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</si>
  <si>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</si>
  <si>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</si>
  <si>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</si>
  <si>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</si>
  <si>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</si>
  <si>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</si>
  <si>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</si>
  <si>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</si>
  <si>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</si>
  <si>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</si>
  <si>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</si>
  <si>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</si>
  <si>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</si>
  <si>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</si>
  <si>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</si>
  <si>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</si>
  <si>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</si>
  <si>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</si>
  <si>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</si>
  <si>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</si>
  <si>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</si>
  <si>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</si>
  <si>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</si>
  <si>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</si>
  <si>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</si>
  <si>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</si>
  <si>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</si>
  <si>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</si>
  <si>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</si>
  <si>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</si>
  <si>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</si>
  <si>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</si>
  <si>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</si>
  <si>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</si>
  <si>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</si>
  <si>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</si>
  <si>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</si>
  <si>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</si>
  <si>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</si>
  <si>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</si>
  <si>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</si>
  <si>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</si>
  <si>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</si>
  <si>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</si>
  <si>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</si>
  <si>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</si>
  <si>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</si>
  <si>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</si>
  <si>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</si>
  <si>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</si>
  <si>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</si>
  <si>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</si>
  <si>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</si>
  <si>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</si>
  <si>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</si>
  <si>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</si>
  <si>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</si>
  <si>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</si>
  <si>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</si>
  <si>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</si>
  <si>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</si>
  <si>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</si>
  <si>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</si>
  <si>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</si>
  <si>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</si>
  <si>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</si>
  <si>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</si>
  <si>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</si>
  <si>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</si>
  <si>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</si>
  <si>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</si>
  <si>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</si>
  <si>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</si>
  <si>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</si>
  <si>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</si>
  <si>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</si>
  <si>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</si>
  <si>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</si>
  <si>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</si>
  <si>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</si>
  <si>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</si>
  <si>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</si>
  <si>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</si>
  <si>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</si>
  <si>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</si>
  <si>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</si>
  <si>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</si>
  <si>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</si>
  <si>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</si>
  <si>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</si>
  <si>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</si>
  <si>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</si>
  <si>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</si>
  <si>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</si>
  <si>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</si>
  <si>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</si>
  <si>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</si>
  <si>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</si>
  <si>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</si>
  <si>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</si>
  <si>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</si>
  <si>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</si>
  <si>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</si>
  <si>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</si>
  <si>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</si>
  <si>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</si>
  <si>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</si>
  <si>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</si>
  <si>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</si>
  <si>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</si>
  <si>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</si>
  <si>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</si>
  <si>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</si>
  <si>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</si>
  <si>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</si>
  <si>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</si>
  <si>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</si>
  <si>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</si>
  <si>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</si>
  <si>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</si>
  <si>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</si>
  <si>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</si>
  <si>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</si>
  <si>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</si>
  <si>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</si>
  <si>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</si>
  <si>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</si>
  <si>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</si>
  <si>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</si>
  <si>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</si>
  <si>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</si>
  <si>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</si>
  <si>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</si>
  <si>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</si>
  <si>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</si>
  <si>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</si>
  <si>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</si>
  <si>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</si>
  <si>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</si>
  <si>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</si>
  <si>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</si>
  <si>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</si>
  <si>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</si>
  <si>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</si>
  <si>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</si>
  <si>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</si>
  <si>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</si>
  <si>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</si>
  <si>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</si>
  <si>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</si>
  <si>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</si>
  <si>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</si>
  <si>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</si>
  <si>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</si>
  <si>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</si>
  <si>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</si>
  <si>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</si>
  <si>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</si>
  <si>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</si>
  <si>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</si>
  <si>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</si>
  <si>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</si>
  <si>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</si>
  <si>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</si>
  <si>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</si>
  <si>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</si>
  <si>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</si>
  <si>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</si>
  <si>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</si>
  <si>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</si>
  <si>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</si>
  <si>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</si>
  <si>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</si>
  <si>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</si>
  <si>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</si>
  <si>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</si>
  <si>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</si>
  <si>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</si>
  <si>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</si>
  <si>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</si>
  <si>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</si>
  <si>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</si>
  <si>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</si>
  <si>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</si>
  <si>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</si>
  <si>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</si>
  <si>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</si>
  <si>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</si>
  <si>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</si>
  <si>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</si>
  <si>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</si>
  <si>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</si>
  <si>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</si>
  <si>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</si>
  <si>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</si>
  <si>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</si>
  <si>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</si>
  <si>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</si>
  <si>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</si>
  <si>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</si>
  <si>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</si>
  <si>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</si>
  <si>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</si>
  <si>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</si>
  <si>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</si>
  <si>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</si>
  <si>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</si>
  <si>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</si>
  <si>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</si>
  <si>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</si>
  <si>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</si>
  <si>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</si>
  <si>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</si>
  <si>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</si>
  <si>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</si>
  <si>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</si>
  <si>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</si>
  <si>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</si>
  <si>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</si>
  <si>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</si>
  <si>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</si>
  <si>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</si>
  <si>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</si>
  <si>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</si>
  <si>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</si>
  <si>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</si>
  <si>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</si>
  <si>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</si>
  <si>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</si>
  <si>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</si>
  <si>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</si>
  <si>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</si>
  <si>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</si>
  <si>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</si>
  <si>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</si>
  <si>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</si>
  <si>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</si>
  <si>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</si>
  <si>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</si>
  <si>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</si>
  <si>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</si>
  <si>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</si>
  <si>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</si>
  <si>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</si>
  <si>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</si>
  <si>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</si>
  <si>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</si>
  <si>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</si>
  <si>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</si>
  <si>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</si>
  <si>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</si>
  <si>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</si>
  <si>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</si>
  <si>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</si>
  <si>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</si>
  <si>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</si>
  <si>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</si>
  <si>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</si>
  <si>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</si>
  <si>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</si>
  <si>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</si>
  <si>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</si>
  <si>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</si>
  <si>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</si>
  <si>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</si>
  <si>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</si>
  <si>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</si>
  <si>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</si>
  <si>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</si>
  <si>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</si>
  <si>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</si>
  <si>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</si>
  <si>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</si>
  <si>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</si>
  <si>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</si>
  <si>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</si>
  <si>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</si>
  <si>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</si>
  <si>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</si>
  <si>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</si>
  <si>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</si>
  <si>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</si>
  <si>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</si>
  <si>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</si>
  <si>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</si>
  <si>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</si>
  <si>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</si>
  <si>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</si>
  <si>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</si>
  <si>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</si>
  <si>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</si>
  <si>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</si>
  <si>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</si>
  <si>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</si>
  <si>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</si>
  <si>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</si>
  <si>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</si>
  <si>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</si>
  <si>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</si>
  <si>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</si>
  <si>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</si>
  <si>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</si>
  <si>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</si>
  <si>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</si>
  <si>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</si>
  <si>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</si>
  <si>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</si>
  <si>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</si>
  <si>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</si>
  <si>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</si>
  <si>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</si>
  <si>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</si>
  <si>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</si>
  <si>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</si>
  <si>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</si>
  <si>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</si>
  <si>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</si>
  <si>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</si>
  <si>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</si>
  <si>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</si>
  <si>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</si>
  <si>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</si>
  <si>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</si>
  <si>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</si>
  <si>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</si>
  <si>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</si>
  <si>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</si>
  <si>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</si>
  <si>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</si>
  <si>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</si>
  <si>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</si>
  <si>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</si>
  <si>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</si>
  <si>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</si>
  <si>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</si>
  <si>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</si>
  <si>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</si>
  <si>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</si>
  <si>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</si>
  <si>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</si>
  <si>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</si>
  <si>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</si>
  <si>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</si>
  <si>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</si>
  <si>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</si>
  <si>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</si>
  <si>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</si>
  <si>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</si>
  <si>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</si>
  <si>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</si>
  <si>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</si>
  <si>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</si>
  <si>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</si>
  <si>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</si>
  <si>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</si>
  <si>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</si>
  <si>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</si>
  <si>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</si>
  <si>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</si>
  <si>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</si>
  <si>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</si>
  <si>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</si>
  <si>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</si>
  <si>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</si>
  <si>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</si>
  <si>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</si>
  <si>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</si>
  <si>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</si>
  <si>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</si>
  <si>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</si>
  <si>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</si>
  <si>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</si>
  <si>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</si>
  <si>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</si>
  <si>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</si>
  <si>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</si>
  <si>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</si>
  <si>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</si>
  <si>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</si>
  <si>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</si>
  <si>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</si>
  <si>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</si>
  <si>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</si>
  <si>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</si>
  <si>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</si>
  <si>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</si>
  <si>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</si>
  <si>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</si>
  <si>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</si>
  <si>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</si>
  <si>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</si>
  <si>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</si>
  <si>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</si>
  <si>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</si>
  <si>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</si>
  <si>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</si>
  <si>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</si>
  <si>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</si>
  <si>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</si>
  <si>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</si>
  <si>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</si>
  <si>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</si>
  <si>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</si>
  <si>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</si>
  <si>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</si>
  <si>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</si>
  <si>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</si>
  <si>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</si>
  <si>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</si>
  <si>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</si>
  <si>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</si>
  <si>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</si>
  <si>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</si>
  <si>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</si>
  <si>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</si>
  <si>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</si>
  <si>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</si>
  <si>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</si>
  <si>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</si>
  <si>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</si>
  <si>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</si>
  <si>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</si>
  <si>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</si>
  <si>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</si>
  <si>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</si>
  <si>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</si>
  <si>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</si>
  <si>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</si>
  <si>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</si>
  <si>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</si>
  <si>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</si>
  <si>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</si>
  <si>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</si>
  <si>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</si>
  <si>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</si>
  <si>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</si>
  <si>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</si>
  <si>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</si>
  <si>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</si>
  <si>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</si>
  <si>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</si>
  <si>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</si>
  <si>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</si>
  <si>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</si>
  <si>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</si>
  <si>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</si>
  <si>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</si>
  <si>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</si>
  <si>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</si>
  <si>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</si>
  <si>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</si>
  <si>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</si>
  <si>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</si>
  <si>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</si>
  <si>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</si>
  <si>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</si>
  <si>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</si>
  <si>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</si>
  <si>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</si>
  <si>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</si>
  <si>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</si>
  <si>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</si>
  <si>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</si>
  <si>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</si>
  <si>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</si>
  <si>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</si>
  <si>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</si>
  <si>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</si>
  <si>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</si>
  <si>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</si>
  <si>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</si>
  <si>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</si>
  <si>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</si>
  <si>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</si>
  <si>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</si>
  <si>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</si>
  <si>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</si>
  <si>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</si>
  <si>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</si>
  <si>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</si>
  <si>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</si>
  <si>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</si>
  <si>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</si>
  <si>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</si>
  <si>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</si>
  <si>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</si>
  <si>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</si>
  <si>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</si>
  <si>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</si>
  <si>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</si>
  <si>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</si>
  <si>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</si>
  <si>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</si>
  <si>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</si>
  <si>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</si>
  <si>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</si>
  <si>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</si>
  <si>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</si>
  <si>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</si>
  <si>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</si>
  <si>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</si>
  <si>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</si>
  <si>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</si>
  <si>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</si>
  <si>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</si>
  <si>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</si>
  <si>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</si>
  <si>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</si>
  <si>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</si>
  <si>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</si>
  <si>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</si>
  <si>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</si>
  <si>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</si>
  <si>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</si>
  <si>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</si>
  <si>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</si>
  <si>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</si>
  <si>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</si>
  <si>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</si>
  <si>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</si>
  <si>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</si>
  <si>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</si>
  <si>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</si>
  <si>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</si>
  <si>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</si>
  <si>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</si>
  <si>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</si>
  <si>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</si>
  <si>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</si>
  <si>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</si>
  <si>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</si>
  <si>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</si>
  <si>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</si>
  <si>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</si>
  <si>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</si>
  <si>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</si>
  <si>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</si>
  <si>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</si>
  <si>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</si>
  <si>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</si>
  <si>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</si>
  <si>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</si>
  <si>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</si>
  <si>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</si>
  <si>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</si>
  <si>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</si>
  <si>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</si>
  <si>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</si>
  <si>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</si>
  <si>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</si>
  <si>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</si>
  <si>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</si>
  <si>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</si>
  <si>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</si>
  <si>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</si>
  <si>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</si>
  <si>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</si>
  <si>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</si>
  <si>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</si>
  <si>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</si>
  <si>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</si>
  <si>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</si>
  <si>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</si>
  <si>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</si>
  <si>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</si>
  <si>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</si>
  <si>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</si>
  <si>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</si>
  <si>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</si>
  <si>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</si>
  <si>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</si>
  <si>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</si>
  <si>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</si>
  <si>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</si>
  <si>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</si>
  <si>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</si>
  <si>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</si>
  <si>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</si>
  <si>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</si>
  <si>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</si>
  <si>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</si>
  <si>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</si>
  <si>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</si>
  <si>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</si>
  <si>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</si>
  <si>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</si>
  <si>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</si>
  <si>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</si>
  <si>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</si>
  <si>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</si>
  <si>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</si>
  <si>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</si>
  <si>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</si>
  <si>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</si>
  <si>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</si>
  <si>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</si>
  <si>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</si>
  <si>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</si>
  <si>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</si>
  <si>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</si>
  <si>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</si>
  <si>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</si>
  <si>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</si>
  <si>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</si>
  <si>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</si>
  <si>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</si>
  <si>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</si>
  <si>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</si>
  <si>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</si>
  <si>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</si>
  <si>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</si>
  <si>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</si>
  <si>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</si>
  <si>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</si>
  <si>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</si>
  <si>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</si>
  <si>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</si>
  <si>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</si>
  <si>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</si>
  <si>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</si>
  <si>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</si>
  <si>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</si>
  <si>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</si>
  <si>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</si>
  <si>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</si>
  <si>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</si>
  <si>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</si>
  <si>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</si>
  <si>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</si>
  <si>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</si>
  <si>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</si>
  <si>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</si>
  <si>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</si>
  <si>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</si>
  <si>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</si>
  <si>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</si>
  <si>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</si>
  <si>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</si>
  <si>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</si>
  <si>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</si>
  <si>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</si>
  <si>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</si>
  <si>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</si>
  <si>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</si>
  <si>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</si>
  <si>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</si>
  <si>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</si>
  <si>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</si>
  <si>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</si>
  <si>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</si>
  <si>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</si>
  <si>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</si>
  <si>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</si>
  <si>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</si>
  <si>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</si>
  <si>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</si>
  <si>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</si>
  <si>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</si>
  <si>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</si>
  <si>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</si>
  <si>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</si>
  <si>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</si>
  <si>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</si>
  <si>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</si>
  <si>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</si>
  <si>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</si>
  <si>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</si>
  <si>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</si>
  <si>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</si>
  <si>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</si>
  <si>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</si>
  <si>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</si>
  <si>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</si>
  <si>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</si>
  <si>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</si>
  <si>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</si>
  <si>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</si>
  <si>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</si>
  <si>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</si>
  <si>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</si>
  <si>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</si>
  <si>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</si>
  <si>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</si>
  <si>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</si>
  <si>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</si>
  <si>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</si>
  <si>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</si>
  <si>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</si>
  <si>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</si>
  <si>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</si>
  <si>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</si>
  <si>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</si>
  <si>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</si>
  <si>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</si>
  <si>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</si>
  <si>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</si>
  <si>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</si>
  <si>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</si>
  <si>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</si>
  <si>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</si>
  <si>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</si>
  <si>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</si>
  <si>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</si>
  <si>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</si>
  <si>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</si>
  <si>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</si>
  <si>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</si>
  <si>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</si>
  <si>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</si>
  <si>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</si>
  <si>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</si>
  <si>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</si>
  <si>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</si>
  <si>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</si>
  <si>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</si>
  <si>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</si>
  <si>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</si>
  <si>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</si>
  <si>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</si>
  <si>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</si>
  <si>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</si>
  <si>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</si>
  <si>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</si>
  <si>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</si>
  <si>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</si>
  <si>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</si>
  <si>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</si>
  <si>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</si>
  <si>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</si>
  <si>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</si>
  <si>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</si>
  <si>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</si>
  <si>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</si>
  <si>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</si>
  <si>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</si>
  <si>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</si>
  <si>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</si>
  <si>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</si>
  <si>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</si>
  <si>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</si>
  <si>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</si>
  <si>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</si>
  <si>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</si>
  <si>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</si>
  <si>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</si>
  <si>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</si>
  <si>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</si>
  <si>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</si>
  <si>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</si>
  <si>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</si>
  <si>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</si>
  <si>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</si>
  <si>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</si>
  <si>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</si>
  <si>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</si>
  <si>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</si>
  <si>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</si>
  <si>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</si>
  <si>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</si>
  <si>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</si>
  <si>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</si>
  <si>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</si>
  <si>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</si>
  <si>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</si>
  <si>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</si>
  <si>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</si>
  <si>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</si>
  <si>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</si>
  <si>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</si>
  <si>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</si>
  <si>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</si>
  <si>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</si>
  <si>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</si>
  <si>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</si>
  <si>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</si>
  <si>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</si>
  <si>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</si>
  <si>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</si>
  <si>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</si>
  <si>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</si>
  <si>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</si>
  <si>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</si>
  <si>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</si>
  <si>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</si>
  <si>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</si>
  <si>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</si>
  <si>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</si>
  <si>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</si>
  <si>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</si>
  <si>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</si>
  <si>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</si>
  <si>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</si>
  <si>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</si>
  <si>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</si>
  <si>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</si>
  <si>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</si>
  <si>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</si>
  <si>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</si>
  <si>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</si>
  <si>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</si>
  <si>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</si>
  <si>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</si>
  <si>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</si>
  <si>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</si>
  <si>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</si>
  <si>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</si>
  <si>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</si>
  <si>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</si>
  <si>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</si>
  <si>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</si>
  <si>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</si>
  <si>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</si>
  <si>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</si>
  <si>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</si>
  <si>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</si>
  <si>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</si>
  <si>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</si>
  <si>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</si>
  <si>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</si>
  <si>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</si>
  <si>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</si>
  <si>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</si>
  <si>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</si>
  <si>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</si>
  <si>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</si>
  <si>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</si>
  <si>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</si>
  <si>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</si>
  <si>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</si>
  <si>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</si>
  <si>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</si>
  <si>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</si>
  <si>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</si>
  <si>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</si>
  <si>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</si>
  <si>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</si>
  <si>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</si>
  <si>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</si>
  <si>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</si>
  <si>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</si>
  <si>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</si>
  <si>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</si>
  <si>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</si>
  <si>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</si>
  <si>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</si>
  <si>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</si>
  <si>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</si>
  <si>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</si>
  <si>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</si>
  <si>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</si>
  <si>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</si>
  <si>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</si>
  <si>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</si>
  <si>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</si>
  <si>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</si>
  <si>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</si>
  <si>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</si>
  <si>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</si>
  <si>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</si>
  <si>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</si>
  <si>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</si>
  <si>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</si>
  <si>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</si>
  <si>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</si>
  <si>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</si>
  <si>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</si>
  <si>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</si>
  <si>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</si>
  <si>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</si>
  <si>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</si>
  <si>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</si>
  <si>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</si>
  <si>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</si>
  <si>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</si>
  <si>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</si>
  <si>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</si>
  <si>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</si>
  <si>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</si>
  <si>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</si>
  <si>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</si>
  <si>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</si>
  <si>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</si>
  <si>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</si>
  <si>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</si>
  <si>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</si>
  <si>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</si>
  <si>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</si>
  <si>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</si>
  <si>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</si>
  <si>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</si>
  <si>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</si>
  <si>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</si>
  <si>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</si>
  <si>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</si>
  <si>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</si>
  <si>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</si>
  <si>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</si>
  <si>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</si>
  <si>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</si>
  <si>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</si>
  <si>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</si>
  <si>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</si>
  <si>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</si>
  <si>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</si>
  <si>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</si>
  <si>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</si>
  <si>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</si>
  <si>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</si>
  <si>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</si>
  <si>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</si>
  <si>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</si>
  <si>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</si>
  <si>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</si>
  <si>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</si>
  <si>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</si>
  <si>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</si>
  <si>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</si>
  <si>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</si>
  <si>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</si>
  <si>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</si>
  <si>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</si>
  <si>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</si>
  <si>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</si>
  <si>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</si>
  <si>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</si>
  <si>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</si>
  <si>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</si>
  <si>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</si>
  <si>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</si>
  <si>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</si>
  <si>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</si>
  <si>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</si>
  <si>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</si>
  <si>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</si>
  <si>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</si>
  <si>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</si>
  <si>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</si>
  <si>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</si>
  <si>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</si>
  <si>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</si>
  <si>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</si>
  <si>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</si>
  <si>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</si>
  <si>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</si>
  <si>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</si>
  <si>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</si>
  <si>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</si>
  <si>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</si>
  <si>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</si>
  <si>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</si>
  <si>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</si>
  <si>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</si>
  <si>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</si>
  <si>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</si>
  <si>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</si>
  <si>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</si>
  <si>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</si>
  <si>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</si>
  <si>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</si>
  <si>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</si>
  <si>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</si>
  <si>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</si>
  <si>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</si>
  <si>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</si>
  <si>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</si>
  <si>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</si>
  <si>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</si>
  <si>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</si>
  <si>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</si>
  <si>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</si>
  <si>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</si>
  <si>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</si>
  <si>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</si>
  <si>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</si>
  <si>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</si>
  <si>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</si>
  <si>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</si>
  <si>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</si>
  <si>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</si>
  <si>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</si>
  <si>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</si>
  <si>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</si>
  <si>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</si>
  <si>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</si>
  <si>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</si>
  <si>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</si>
  <si>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</si>
  <si>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</si>
  <si>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</si>
  <si>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</si>
  <si>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</si>
  <si>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</si>
  <si>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</si>
  <si>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</si>
  <si>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</si>
  <si>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</si>
  <si>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</si>
  <si>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</si>
  <si>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</si>
  <si>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</si>
  <si>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</si>
  <si>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</si>
  <si>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</si>
  <si>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</si>
  <si>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</si>
  <si>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</si>
  <si>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</si>
  <si>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</si>
  <si>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</si>
  <si>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</si>
  <si>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</si>
  <si>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</si>
  <si>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</si>
  <si>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</si>
  <si>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</si>
  <si>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</si>
  <si>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</si>
  <si>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</si>
  <si>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</si>
  <si>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</si>
  <si>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</si>
  <si>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</si>
  <si>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</si>
  <si>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</si>
  <si>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</si>
  <si>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</si>
  <si>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</si>
  <si>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</si>
  <si>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</si>
  <si>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</si>
  <si>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</si>
  <si>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</si>
  <si>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</si>
  <si>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</si>
  <si>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</si>
  <si>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</si>
  <si>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</si>
  <si>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</si>
  <si>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</si>
  <si>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</si>
  <si>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</si>
  <si>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</si>
  <si>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</si>
  <si>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</si>
  <si>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</si>
  <si>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</si>
  <si>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</si>
  <si>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</si>
  <si>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</si>
  <si>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</si>
  <si>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</si>
  <si>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</si>
  <si>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</si>
  <si>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</si>
  <si>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</si>
  <si>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</si>
  <si>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</si>
  <si>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</si>
  <si>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</si>
  <si>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</si>
  <si>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</si>
  <si>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</si>
  <si>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</si>
  <si>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</si>
  <si>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</si>
  <si>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</si>
  <si>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</si>
  <si>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</si>
  <si>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</si>
  <si>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</si>
  <si>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</si>
  <si>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</si>
  <si>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</si>
  <si>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</si>
  <si>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</si>
  <si>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</si>
  <si>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</si>
  <si>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</si>
  <si>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</si>
  <si>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</si>
  <si>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</si>
  <si>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</si>
  <si>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</si>
  <si>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</si>
  <si>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</si>
  <si>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</si>
  <si>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</si>
  <si>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</si>
  <si>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</si>
  <si>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</si>
  <si>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</si>
  <si>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</si>
  <si>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</si>
  <si>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</si>
  <si>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</si>
  <si>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</si>
  <si>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</si>
  <si>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</si>
  <si>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</si>
  <si>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</si>
  <si>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</si>
  <si>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</si>
  <si>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</si>
  <si>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</si>
  <si>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</si>
  <si>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</si>
  <si>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</si>
  <si>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</si>
  <si>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</si>
  <si>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</si>
  <si>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</si>
  <si>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</si>
  <si>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</si>
  <si>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</si>
  <si>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</si>
  <si>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</si>
  <si>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</si>
  <si>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</si>
  <si>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</si>
  <si>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</si>
  <si>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</si>
  <si>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</si>
  <si>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</si>
  <si>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</si>
  <si>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</si>
  <si>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</si>
  <si>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</si>
  <si>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</si>
  <si>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</si>
  <si>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</si>
  <si>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</si>
  <si>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</si>
  <si>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</si>
  <si>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</si>
  <si>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</si>
  <si>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</si>
  <si>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</si>
  <si>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</si>
  <si>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</si>
  <si>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</si>
  <si>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</si>
  <si>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</si>
  <si>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</si>
  <si>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</si>
  <si>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</si>
  <si>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</si>
  <si>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</si>
  <si>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</si>
  <si>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</si>
  <si>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</si>
  <si>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</si>
  <si>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</si>
  <si>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</si>
  <si>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</si>
  <si>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</si>
  <si>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</si>
  <si>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</si>
  <si>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</si>
  <si>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</si>
  <si>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</si>
  <si>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</si>
  <si>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</si>
  <si>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</si>
  <si>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</si>
  <si>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</si>
  <si>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</si>
  <si>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</si>
  <si>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</si>
  <si>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</si>
  <si>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</si>
  <si>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</si>
  <si>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</si>
  <si>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</si>
  <si>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</si>
  <si>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</si>
  <si>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</si>
  <si>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</si>
  <si>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</si>
  <si>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</si>
  <si>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</si>
  <si>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</si>
  <si>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</si>
  <si>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</si>
  <si>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</si>
  <si>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</si>
  <si>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</si>
  <si>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</si>
  <si>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</si>
  <si>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</si>
  <si>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</si>
  <si>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</si>
  <si>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</si>
  <si>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</si>
  <si>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</si>
  <si>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</si>
  <si>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</si>
  <si>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</si>
  <si>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</si>
  <si>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</si>
  <si>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</si>
  <si>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</si>
  <si>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</si>
  <si>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</si>
  <si>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</si>
  <si>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</si>
  <si>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</si>
  <si>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</si>
  <si>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</si>
  <si>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</si>
  <si>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</si>
  <si>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</si>
  <si>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</si>
  <si>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</si>
  <si>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</si>
  <si>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</si>
  <si>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</si>
  <si>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</si>
  <si>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</si>
  <si>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</si>
  <si>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</si>
  <si>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</si>
  <si>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</si>
  <si>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</si>
  <si>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</si>
  <si>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</si>
  <si>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</si>
  <si>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</si>
  <si>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</si>
  <si>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</si>
  <si>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</si>
  <si>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</si>
  <si>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</si>
  <si>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</si>
  <si>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</si>
  <si>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</si>
  <si>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</si>
  <si>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</si>
  <si>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</si>
  <si>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</si>
  <si>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</si>
  <si>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</si>
  <si>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</si>
  <si>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</si>
  <si>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</si>
  <si>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</si>
  <si>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</si>
  <si>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</si>
  <si>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</si>
  <si>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</si>
  <si>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</si>
  <si>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</si>
  <si>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</si>
  <si>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</si>
  <si>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</si>
  <si>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</si>
  <si>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</si>
  <si>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</si>
  <si>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</si>
  <si>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</si>
  <si>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</si>
  <si>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</si>
  <si>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</si>
  <si>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</si>
  <si>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</si>
  <si>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</si>
  <si>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</si>
  <si>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</si>
  <si>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</si>
  <si>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</si>
  <si>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</si>
  <si>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</si>
  <si>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</si>
  <si>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</si>
  <si>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</si>
  <si>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</si>
  <si>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</si>
  <si>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</si>
  <si>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</si>
  <si>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</si>
  <si>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</si>
  <si>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</si>
  <si>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</si>
  <si>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</si>
  <si>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</si>
  <si>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</si>
  <si>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</si>
  <si>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</si>
  <si>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</si>
  <si>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</si>
  <si>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</si>
  <si>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</si>
  <si>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</si>
  <si>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</si>
  <si>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</si>
  <si>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</si>
  <si>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</si>
  <si>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</si>
  <si>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</si>
  <si>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</si>
  <si>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</si>
  <si>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</si>
  <si>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</si>
  <si>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</si>
  <si>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</si>
  <si>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</si>
  <si>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</si>
  <si>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</si>
  <si>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</si>
  <si>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</si>
  <si>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</si>
  <si>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</si>
  <si>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</si>
  <si>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</si>
  <si>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</si>
  <si>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</si>
  <si>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</si>
  <si>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</si>
  <si>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</si>
  <si>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</si>
  <si>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</si>
  <si>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</si>
  <si>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</si>
  <si>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</si>
  <si>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</si>
  <si>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</si>
  <si>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</si>
  <si>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</si>
  <si>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</si>
  <si>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</si>
  <si>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</si>
  <si>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</si>
  <si>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</si>
  <si>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</si>
  <si>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</si>
  <si>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</si>
  <si>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</si>
  <si>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</si>
  <si>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</si>
  <si>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</si>
  <si>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</si>
  <si>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</si>
  <si>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</si>
  <si>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</si>
  <si>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</si>
  <si>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</si>
  <si>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</si>
  <si>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</si>
  <si>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</si>
  <si>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</si>
  <si>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</si>
  <si>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</si>
  <si>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</si>
  <si>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</si>
  <si>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</si>
  <si>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</si>
  <si>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</si>
  <si>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</si>
  <si>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</si>
  <si>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</si>
  <si>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</si>
  <si>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</si>
  <si>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</si>
  <si>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</si>
  <si>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</si>
  <si>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</si>
  <si>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</si>
  <si>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</si>
  <si>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</si>
  <si>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</si>
  <si>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</si>
  <si>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</si>
  <si>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</si>
  <si>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</si>
  <si>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</si>
  <si>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</si>
  <si>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</si>
  <si>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</si>
  <si>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</si>
  <si>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</si>
  <si>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</si>
  <si>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</si>
  <si>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</si>
  <si>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</si>
  <si>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</si>
  <si>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</si>
  <si>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</si>
  <si>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</si>
  <si>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</si>
  <si>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</si>
  <si>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</si>
  <si>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</si>
  <si>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</si>
  <si>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</si>
  <si>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</si>
  <si>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</si>
  <si>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</si>
  <si>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</si>
  <si>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</si>
  <si>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</si>
  <si>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</si>
  <si>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</si>
  <si>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</si>
  <si>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</si>
  <si>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</si>
  <si>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</si>
  <si>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</si>
  <si>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</si>
  <si>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</si>
  <si>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</si>
  <si>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</si>
  <si>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</si>
  <si>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</si>
  <si>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</si>
  <si>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</si>
  <si>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</si>
  <si>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</si>
  <si>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</si>
  <si>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</si>
  <si>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</si>
  <si>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</si>
  <si>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</si>
  <si>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</si>
  <si>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</si>
  <si>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</si>
  <si>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</si>
  <si>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</si>
  <si>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</si>
  <si>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</si>
  <si>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</si>
  <si>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</si>
  <si>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</si>
  <si>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</si>
  <si>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</si>
  <si>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</si>
  <si>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</si>
  <si>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</si>
  <si>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</si>
  <si>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</si>
  <si>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</si>
  <si>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</si>
  <si>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</si>
  <si>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</si>
  <si>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</si>
  <si>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</si>
  <si>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</si>
  <si>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</si>
  <si>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</si>
  <si>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</si>
  <si>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</si>
  <si>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</si>
  <si>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</si>
  <si>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</si>
  <si>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</si>
  <si>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</si>
  <si>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</si>
  <si>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</si>
  <si>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</si>
  <si>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</si>
  <si>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</si>
  <si>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</si>
  <si>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</si>
  <si>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</si>
  <si>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</si>
  <si>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</si>
  <si>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</si>
  <si>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</si>
  <si>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</si>
  <si>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</si>
  <si>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</si>
  <si>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</si>
  <si>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</si>
  <si>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</si>
  <si>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</si>
  <si>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</si>
  <si>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</si>
  <si>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</si>
  <si>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</si>
  <si>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</si>
  <si>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</si>
  <si>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</si>
  <si>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</si>
  <si>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</si>
  <si>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</si>
  <si>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</si>
  <si>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</si>
  <si>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</si>
  <si>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</si>
  <si>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</si>
  <si>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</si>
  <si>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</si>
  <si>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</si>
  <si>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</si>
  <si>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</si>
  <si>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</si>
  <si>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</si>
  <si>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</si>
  <si>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</si>
  <si>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</si>
  <si>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</si>
  <si>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</si>
  <si>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</si>
  <si>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</si>
  <si>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</si>
  <si>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</si>
  <si>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</si>
  <si>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</si>
  <si>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</si>
  <si>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</si>
  <si>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</si>
  <si>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</si>
  <si>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</si>
  <si>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</si>
  <si>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</si>
  <si>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</si>
  <si>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</si>
  <si>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</si>
  <si>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</si>
  <si>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</si>
  <si>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</si>
  <si>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</si>
  <si>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</si>
  <si>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</si>
  <si>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</si>
  <si>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</si>
  <si>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</si>
  <si>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</si>
  <si>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</si>
  <si>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</si>
  <si>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</si>
  <si>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</si>
  <si>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</si>
  <si>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</si>
  <si>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</si>
  <si>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</si>
  <si>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</si>
  <si>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</si>
  <si>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</si>
  <si>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</si>
  <si>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</si>
  <si>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</si>
  <si>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</si>
  <si>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</si>
  <si>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</si>
  <si>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</si>
  <si>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</si>
  <si>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</si>
  <si>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</si>
  <si>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</si>
  <si>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</si>
  <si>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</si>
  <si>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</si>
  <si>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</si>
  <si>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</si>
  <si>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</si>
  <si>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</si>
  <si>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</si>
  <si>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</si>
  <si>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</si>
  <si>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</si>
  <si>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</si>
  <si>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</si>
  <si>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</si>
  <si>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</si>
  <si>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</si>
  <si>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</si>
  <si>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</si>
  <si>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</si>
  <si>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</si>
  <si>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</si>
  <si>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</si>
  <si>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</si>
  <si>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</si>
  <si>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</si>
  <si>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</si>
  <si>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</si>
  <si>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</si>
  <si>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</si>
  <si>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</si>
  <si>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</si>
  <si>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</si>
  <si>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</si>
  <si>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</si>
  <si>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</si>
  <si>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</si>
  <si>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</si>
  <si>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</si>
  <si>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</si>
  <si>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</si>
  <si>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</si>
  <si>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</si>
  <si>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</si>
  <si>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</si>
  <si>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</si>
  <si>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</si>
  <si>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</si>
  <si>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</si>
  <si>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</si>
  <si>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</si>
  <si>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</si>
  <si>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</si>
  <si>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</si>
  <si>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</si>
  <si>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</si>
  <si>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</si>
  <si>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</si>
  <si>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</si>
  <si>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</si>
  <si>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</si>
  <si>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</si>
  <si>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</si>
  <si>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</si>
  <si>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</si>
  <si>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</si>
  <si>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</si>
  <si>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</si>
  <si>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</si>
  <si>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</si>
  <si>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</si>
  <si>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</si>
  <si>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</si>
  <si>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</si>
  <si>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</si>
  <si>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</si>
  <si>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</si>
  <si>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</si>
  <si>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</si>
  <si>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</si>
  <si>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</si>
  <si>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</si>
  <si>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</si>
  <si>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</si>
  <si>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</si>
  <si>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</si>
  <si>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</si>
  <si>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</si>
  <si>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</si>
  <si>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</si>
  <si>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</si>
  <si>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</si>
  <si>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</si>
  <si>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</si>
  <si>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</si>
  <si>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</si>
  <si>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</si>
  <si>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</si>
  <si>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</si>
  <si>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</si>
  <si>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</si>
  <si>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</si>
  <si>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</si>
  <si>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</si>
  <si>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</si>
  <si>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</si>
  <si>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</si>
  <si>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</si>
  <si>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</si>
  <si>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</si>
  <si>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</si>
  <si>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</si>
  <si>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</si>
  <si>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</si>
  <si>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</si>
  <si>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</si>
  <si>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</si>
  <si>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</si>
  <si>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</si>
  <si>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</si>
  <si>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</si>
  <si>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</si>
  <si>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</si>
  <si>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</si>
  <si>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</si>
  <si>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</si>
  <si>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</si>
  <si>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</si>
  <si>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</si>
  <si>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</si>
  <si>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</si>
  <si>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</si>
  <si>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</si>
  <si>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</si>
  <si>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</si>
  <si>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</si>
  <si>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</si>
  <si>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</si>
  <si>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</si>
  <si>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</si>
  <si>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</si>
  <si>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</si>
  <si>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</si>
  <si>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</si>
  <si>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</si>
  <si>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</si>
  <si>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</si>
  <si>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</si>
  <si>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</si>
  <si>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</si>
  <si>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</si>
  <si>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</si>
  <si>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</si>
  <si>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</si>
  <si>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</si>
  <si>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</si>
  <si>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</si>
  <si>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</si>
  <si>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</si>
  <si>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</si>
  <si>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</si>
  <si>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</si>
  <si>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</si>
  <si>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</si>
  <si>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</si>
  <si>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</si>
  <si>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</si>
  <si>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</si>
  <si>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</si>
  <si>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</si>
  <si>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</si>
  <si>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</si>
  <si>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</si>
  <si>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</si>
  <si>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</si>
  <si>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</si>
  <si>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</si>
  <si>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</si>
  <si>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</si>
  <si>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</si>
  <si>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</si>
  <si>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</si>
  <si>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</si>
  <si>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</si>
  <si>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</si>
  <si>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</si>
  <si>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</si>
  <si>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</si>
  <si>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</si>
  <si>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</si>
  <si>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</si>
  <si>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</si>
  <si>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</si>
  <si>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</si>
  <si>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</si>
  <si>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</si>
  <si>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</si>
  <si>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</si>
  <si>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</si>
  <si>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</si>
  <si>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</si>
  <si>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</si>
  <si>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</si>
  <si>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</si>
  <si>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</si>
  <si>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</si>
  <si>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</si>
  <si>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</si>
  <si>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</si>
  <si>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</si>
  <si>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</si>
  <si>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</si>
  <si>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</si>
  <si>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</si>
  <si>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</si>
  <si>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</si>
  <si>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</si>
  <si>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</si>
  <si>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</si>
  <si>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</si>
  <si>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</si>
  <si>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</si>
  <si>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</si>
  <si>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</si>
  <si>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</si>
  <si>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</si>
  <si>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</si>
  <si>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</si>
  <si>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</si>
  <si>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</si>
  <si>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</si>
  <si>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</si>
  <si>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</si>
  <si>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</si>
  <si>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</si>
  <si>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</si>
  <si>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</si>
  <si>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</si>
  <si>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</si>
  <si>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</si>
  <si>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</si>
  <si>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</si>
  <si>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</si>
  <si>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</si>
  <si>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</si>
  <si>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</si>
  <si>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</si>
  <si>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</si>
  <si>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</si>
  <si>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</si>
  <si>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</si>
  <si>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</si>
  <si>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</si>
  <si>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</si>
  <si>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</si>
  <si>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</si>
  <si>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</si>
  <si>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</si>
  <si>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</si>
  <si>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</si>
  <si>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</si>
  <si>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</si>
  <si>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</si>
  <si>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</si>
  <si>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</si>
  <si>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</si>
  <si>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</si>
  <si>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</si>
  <si>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</si>
  <si>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</si>
  <si>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</si>
  <si>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</si>
  <si>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</si>
  <si>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</si>
  <si>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</si>
  <si>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</si>
  <si>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</si>
  <si>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</si>
  <si>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</si>
  <si>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</si>
  <si>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</si>
  <si>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</si>
  <si>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</si>
  <si>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</si>
  <si>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</si>
  <si>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</si>
  <si>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</si>
  <si>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</si>
  <si>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</si>
  <si>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</si>
  <si>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</si>
  <si>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</si>
  <si>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</si>
  <si>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</si>
  <si>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</si>
  <si>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</si>
  <si>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</si>
  <si>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</si>
  <si>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</si>
  <si>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</si>
  <si>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</si>
  <si>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</si>
  <si>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</si>
  <si>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</si>
  <si>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</si>
  <si>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</si>
  <si>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</si>
  <si>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</si>
  <si>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</si>
  <si>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</si>
  <si>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</si>
  <si>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</si>
  <si>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</si>
  <si>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</si>
  <si>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</si>
  <si>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</si>
  <si>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</si>
  <si>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</si>
  <si>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</si>
  <si>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</si>
  <si>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</si>
  <si>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</si>
  <si>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</si>
  <si>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</si>
  <si>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</si>
  <si>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</si>
  <si>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</si>
  <si>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</si>
  <si>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</si>
  <si>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</si>
  <si>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</si>
  <si>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</si>
  <si>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</si>
  <si>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</si>
  <si>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</si>
  <si>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</si>
  <si>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</si>
  <si>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</si>
  <si>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</si>
  <si>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</si>
  <si>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</si>
  <si>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</si>
  <si>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</si>
  <si>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</si>
  <si>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</si>
  <si>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</si>
  <si>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</si>
  <si>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</si>
  <si>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</si>
  <si>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</si>
  <si>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</si>
  <si>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</si>
  <si>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</si>
  <si>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</si>
  <si>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</si>
  <si>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</si>
  <si>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</si>
  <si>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</si>
  <si>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</si>
  <si>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</si>
  <si>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</si>
  <si>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</si>
  <si>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</si>
  <si>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</si>
  <si>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</si>
  <si>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</si>
  <si>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</si>
  <si>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</si>
  <si>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</si>
  <si>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</si>
  <si>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</si>
  <si>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</si>
  <si>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</si>
  <si>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</si>
  <si>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</si>
  <si>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</si>
  <si>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</si>
  <si>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</si>
  <si>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</si>
  <si>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</si>
  <si>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</si>
  <si>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</si>
  <si>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</si>
  <si>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</si>
  <si>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</si>
  <si>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</si>
  <si>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</si>
  <si>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</si>
  <si>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</si>
  <si>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</si>
  <si>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</si>
  <si>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</si>
  <si>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</si>
  <si>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</si>
  <si>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</si>
  <si>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</si>
  <si>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</si>
  <si>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</si>
  <si>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</si>
  <si>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</si>
  <si>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</si>
  <si>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</si>
  <si>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</si>
  <si>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</si>
  <si>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</si>
  <si>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</si>
  <si>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</si>
  <si>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</si>
  <si>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</si>
  <si>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</si>
  <si>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</si>
  <si>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</si>
  <si>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</si>
  <si>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</si>
  <si>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</si>
  <si>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</si>
  <si>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</si>
  <si>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</si>
  <si>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</si>
  <si>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</si>
  <si>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</si>
  <si>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</si>
  <si>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</si>
  <si>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</si>
  <si>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</si>
  <si>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</si>
  <si>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</si>
  <si>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</si>
  <si>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</si>
  <si>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</si>
  <si>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</si>
  <si>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</si>
  <si>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</si>
  <si>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</si>
  <si>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</si>
  <si>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</si>
  <si>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</si>
  <si>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</si>
  <si>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</si>
  <si>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</si>
  <si>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</si>
  <si>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</si>
  <si>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</si>
  <si>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</si>
  <si>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</si>
  <si>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</si>
  <si>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</si>
  <si>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</si>
  <si>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</si>
  <si>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</si>
  <si>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</si>
  <si>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</si>
  <si>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</si>
  <si>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</si>
  <si>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</si>
  <si>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</si>
  <si>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</si>
  <si>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</si>
  <si>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</si>
  <si>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</si>
  <si>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</si>
  <si>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</si>
  <si>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</si>
  <si>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</si>
  <si>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</si>
  <si>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</si>
  <si>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</si>
  <si>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</si>
  <si>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</si>
  <si>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</si>
  <si>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</si>
  <si>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</si>
  <si>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</si>
  <si>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</si>
  <si>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</si>
  <si>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</si>
  <si>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</si>
  <si>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</si>
  <si>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</si>
  <si>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</si>
  <si>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</si>
  <si>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</si>
  <si>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</si>
  <si>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</si>
  <si>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</si>
  <si>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</si>
  <si>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</si>
  <si>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</si>
  <si>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</si>
  <si>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</si>
  <si>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</si>
  <si>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</si>
  <si>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</si>
  <si>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</si>
  <si>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</si>
  <si>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</si>
  <si>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</si>
  <si>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</si>
  <si>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</si>
  <si>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</si>
  <si>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</si>
  <si>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</si>
  <si>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</si>
  <si>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</si>
  <si>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</si>
  <si>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</si>
  <si>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</si>
  <si>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</si>
  <si>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</si>
  <si>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</si>
  <si>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</si>
  <si>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</si>
  <si>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</si>
  <si>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</si>
  <si>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</si>
  <si>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</si>
  <si>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</si>
  <si>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</si>
  <si>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</si>
  <si>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</si>
  <si>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</si>
  <si>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</si>
  <si>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</si>
  <si>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</si>
  <si>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</si>
  <si>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</si>
  <si>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</si>
  <si>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</si>
  <si>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</si>
  <si>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</si>
  <si>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</si>
  <si>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</si>
  <si>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</si>
  <si>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</si>
  <si>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</si>
  <si>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</si>
  <si>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</si>
  <si>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</si>
  <si>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</si>
  <si>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</si>
  <si>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</si>
  <si>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</si>
  <si>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</si>
  <si>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</si>
  <si>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</si>
  <si>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</si>
  <si>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</si>
  <si>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</si>
  <si>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</si>
  <si>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</si>
  <si>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</si>
  <si>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</si>
  <si>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</si>
  <si>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</si>
  <si>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</si>
  <si>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</si>
  <si>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</si>
  <si>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</si>
  <si>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</si>
  <si>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</si>
  <si>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</si>
  <si>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</si>
  <si>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</si>
  <si>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</si>
  <si>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</si>
  <si>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</si>
  <si>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</si>
  <si>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</si>
  <si>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</si>
  <si>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</si>
  <si>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</si>
  <si>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</si>
  <si>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</si>
  <si>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</si>
  <si>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</si>
  <si>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</si>
  <si>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</si>
  <si>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</si>
  <si>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</si>
  <si>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</si>
  <si>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</si>
  <si>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</si>
  <si>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</si>
  <si>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</si>
  <si>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</si>
  <si>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</si>
  <si>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</si>
  <si>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</si>
  <si>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</si>
  <si>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</si>
  <si>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</si>
  <si>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</si>
  <si>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</si>
  <si>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</si>
  <si>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</si>
  <si>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</si>
  <si>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</si>
  <si>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</si>
  <si>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</si>
  <si>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</si>
  <si>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</si>
  <si>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</si>
  <si>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</si>
  <si>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</si>
  <si>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</si>
  <si>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</si>
  <si>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</si>
  <si>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</si>
  <si>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</si>
  <si>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</si>
  <si>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</si>
  <si>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</si>
  <si>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</si>
  <si>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</si>
  <si>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</si>
  <si>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</si>
  <si>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</si>
  <si>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</si>
  <si>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</si>
  <si>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</si>
  <si>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</si>
  <si>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</si>
  <si>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</si>
  <si>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</si>
  <si>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</si>
  <si>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</si>
  <si>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</si>
  <si>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</si>
  <si>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</si>
  <si>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</si>
  <si>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</si>
  <si>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</si>
  <si>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</si>
  <si>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</si>
  <si>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</si>
  <si>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</si>
  <si>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</si>
  <si>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</si>
  <si>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</si>
  <si>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</si>
  <si>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</si>
  <si>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</si>
  <si>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</si>
  <si>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</si>
  <si>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</si>
  <si>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</si>
  <si>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</si>
  <si>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</si>
  <si>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</si>
  <si>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</si>
  <si>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</si>
  <si>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</si>
  <si>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</si>
  <si>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</si>
  <si>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</si>
  <si>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</si>
  <si>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</si>
  <si>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</si>
  <si>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</si>
  <si>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</si>
  <si>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</si>
  <si>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</si>
  <si>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</si>
  <si>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</si>
  <si>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</si>
  <si>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</si>
  <si>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</si>
  <si>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</si>
  <si>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</si>
  <si>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</si>
  <si>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</si>
  <si>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</si>
  <si>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</si>
  <si>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</si>
  <si>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</si>
  <si>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</si>
  <si>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</si>
  <si>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</si>
  <si>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</si>
  <si>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</si>
  <si>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</si>
  <si>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</si>
  <si>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</si>
  <si>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</si>
  <si>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</si>
  <si>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</si>
  <si>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</si>
  <si>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</si>
  <si>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</si>
  <si>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</si>
  <si>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</si>
  <si>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</si>
  <si>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</si>
  <si>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</si>
  <si>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</si>
  <si>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</si>
  <si>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</si>
  <si>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</si>
  <si>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</si>
  <si>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</si>
  <si>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</si>
  <si>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</si>
  <si>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</si>
  <si>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</si>
  <si>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</si>
  <si>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</si>
  <si>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</si>
  <si>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</si>
  <si>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</si>
  <si>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</si>
  <si>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</si>
  <si>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</si>
  <si>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</si>
  <si>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</si>
  <si>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</si>
  <si>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</si>
  <si>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</si>
  <si>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</si>
  <si>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</si>
  <si>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</si>
  <si>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</si>
  <si>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</si>
  <si>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</si>
  <si>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</si>
  <si>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</si>
  <si>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</si>
  <si>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</si>
  <si>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</si>
  <si>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</si>
  <si>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</si>
  <si>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</si>
  <si>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</si>
  <si>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</si>
  <si>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</si>
  <si>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</si>
  <si>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</si>
  <si>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</si>
  <si>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</si>
  <si>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</si>
  <si>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</si>
  <si>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</si>
  <si>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</si>
  <si>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</si>
  <si>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</si>
  <si>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</si>
  <si>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</si>
  <si>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</si>
  <si>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</si>
  <si>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</si>
  <si>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</si>
  <si>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</si>
  <si>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</si>
  <si>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</si>
  <si>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</si>
  <si>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</si>
  <si>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</si>
  <si>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</si>
  <si>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</si>
  <si>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</si>
  <si>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</si>
  <si>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</si>
  <si>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</si>
  <si>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</si>
  <si>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</si>
  <si>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</si>
  <si>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</si>
  <si>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</si>
  <si>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</si>
  <si>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</si>
  <si>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</si>
  <si>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</si>
  <si>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</si>
  <si>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</si>
  <si>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</si>
  <si>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</si>
  <si>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</si>
  <si>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</si>
  <si>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</si>
  <si>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</si>
  <si>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</si>
  <si>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</si>
  <si>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</si>
  <si>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</si>
  <si>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</si>
  <si>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</si>
  <si>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</si>
  <si>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</si>
  <si>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</si>
  <si>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</si>
  <si>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</si>
  <si>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</si>
  <si>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</si>
  <si>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</si>
  <si>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</si>
  <si>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</si>
  <si>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</si>
  <si>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</si>
  <si>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</si>
  <si>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</si>
  <si>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</si>
  <si>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</si>
  <si>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</si>
  <si>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</si>
  <si>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</si>
  <si>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</si>
  <si>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</si>
  <si>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</si>
  <si>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</si>
  <si>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</si>
  <si>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</si>
  <si>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</si>
  <si>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</si>
  <si>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</si>
  <si>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</si>
  <si>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</si>
  <si>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</si>
  <si>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</si>
  <si>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</si>
  <si>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</si>
  <si>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</si>
  <si>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</si>
  <si>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</si>
  <si>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</si>
  <si>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</si>
  <si>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</si>
  <si>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</si>
  <si>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</si>
  <si>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</si>
  <si>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</si>
  <si>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</si>
  <si>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</si>
  <si>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</si>
  <si>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</si>
  <si>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</si>
  <si>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</si>
  <si>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</si>
  <si>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</si>
  <si>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</si>
  <si>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</si>
  <si>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</si>
  <si>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</si>
  <si>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</si>
  <si>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</si>
  <si>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</si>
  <si>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</si>
  <si>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</si>
  <si>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</si>
  <si>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</si>
  <si>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</si>
  <si>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</si>
  <si>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</si>
  <si>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</si>
  <si>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</si>
  <si>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</si>
  <si>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</si>
  <si>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</si>
  <si>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</si>
  <si>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</si>
  <si>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</si>
  <si>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</si>
  <si>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</si>
  <si>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</si>
  <si>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</si>
  <si>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</si>
  <si>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</si>
  <si>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</si>
  <si>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</si>
  <si>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</si>
  <si>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</si>
  <si>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</si>
  <si>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</si>
  <si>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</si>
  <si>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</si>
  <si>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</si>
  <si>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</si>
  <si>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</si>
  <si>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</si>
  <si>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</si>
  <si>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</si>
  <si>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</si>
  <si>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</si>
  <si>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</si>
  <si>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</si>
  <si>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</si>
  <si>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</si>
  <si>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</si>
  <si>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</si>
  <si>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</si>
  <si>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</si>
  <si>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</si>
  <si>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</si>
  <si>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</si>
  <si>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</si>
  <si>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</si>
  <si>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</si>
  <si>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</si>
  <si>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</si>
  <si>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</si>
  <si>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</si>
  <si>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</si>
  <si>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</si>
  <si>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</si>
  <si>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</si>
  <si>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</si>
  <si>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</si>
  <si>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</si>
  <si>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</si>
  <si>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</si>
  <si>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</si>
  <si>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</si>
  <si>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</si>
  <si>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</si>
  <si>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</si>
  <si>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</si>
  <si>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</si>
  <si>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</si>
  <si>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</si>
  <si>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</si>
  <si>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</si>
  <si>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</si>
  <si>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</si>
  <si>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</si>
  <si>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</si>
  <si>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</si>
  <si>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</si>
  <si>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</si>
  <si>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</si>
  <si>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</si>
  <si>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</si>
  <si>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</si>
  <si>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</si>
  <si>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</si>
  <si>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</si>
  <si>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</si>
  <si>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</si>
  <si>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</si>
  <si>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</si>
  <si>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</si>
  <si>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</si>
  <si>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</si>
  <si>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</si>
  <si>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</si>
  <si>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</si>
  <si>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</si>
  <si>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</si>
  <si>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</si>
  <si>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</si>
  <si>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</si>
  <si>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</si>
  <si>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</si>
  <si>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</si>
  <si>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</si>
  <si>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</si>
  <si>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</si>
  <si>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</si>
  <si>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</si>
  <si>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</si>
  <si>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</si>
  <si>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</si>
  <si>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</si>
  <si>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</si>
  <si>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</si>
  <si>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</si>
  <si>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</si>
  <si>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</si>
  <si>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</si>
  <si>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</si>
  <si>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</si>
  <si>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</si>
  <si>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</si>
  <si>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</si>
  <si>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</si>
  <si>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</si>
  <si>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</si>
  <si>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</si>
  <si>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</si>
  <si>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</si>
  <si>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</si>
  <si>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</si>
  <si>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</si>
  <si>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</si>
  <si>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</si>
  <si>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</si>
  <si>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</si>
  <si>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</si>
  <si>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</si>
  <si>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</si>
  <si>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</si>
  <si>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</si>
  <si>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</si>
  <si>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</si>
  <si>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</si>
  <si>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</si>
  <si>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</si>
  <si>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</si>
  <si>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</si>
  <si>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</si>
  <si>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</si>
  <si>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</si>
  <si>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</si>
  <si>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</si>
  <si>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</si>
  <si>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</si>
  <si>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</si>
  <si>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</si>
  <si>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</si>
  <si>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</si>
  <si>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</si>
  <si>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</si>
  <si>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</si>
  <si>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</si>
  <si>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</si>
  <si>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</si>
  <si>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</si>
  <si>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</si>
  <si>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</si>
  <si>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</si>
  <si>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</si>
  <si>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</si>
  <si>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</si>
  <si>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</si>
  <si>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</si>
  <si>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</si>
  <si>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</si>
  <si>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</si>
  <si>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</si>
  <si>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</si>
  <si>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</si>
  <si>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</si>
  <si>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</si>
  <si>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</si>
  <si>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</si>
  <si>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</si>
  <si>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</si>
  <si>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</si>
  <si>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</si>
  <si>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</si>
  <si>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</si>
  <si>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</si>
  <si>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</si>
  <si>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</si>
  <si>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</si>
  <si>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</si>
  <si>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</si>
  <si>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</si>
  <si>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</si>
  <si>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</si>
  <si>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</si>
  <si>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</si>
  <si>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</si>
  <si>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</si>
  <si>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</si>
  <si>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</si>
  <si>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</si>
  <si>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</si>
  <si>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</si>
  <si>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</si>
  <si>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</si>
  <si>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</si>
  <si>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</si>
  <si>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</si>
  <si>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</si>
  <si>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</si>
  <si>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</si>
  <si>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</si>
  <si>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</si>
  <si>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</si>
  <si>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</si>
  <si>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</si>
  <si>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</si>
  <si>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</si>
  <si>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</si>
  <si>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</si>
  <si>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</si>
  <si>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</si>
  <si>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</si>
  <si>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</si>
  <si>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</si>
  <si>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</si>
  <si>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</si>
  <si>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</si>
  <si>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</si>
  <si>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</si>
  <si>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</si>
  <si>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</si>
  <si>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</si>
  <si>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</si>
  <si>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</si>
  <si>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</si>
  <si>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</si>
  <si>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</si>
  <si>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</si>
  <si>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</si>
  <si>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</si>
  <si>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</si>
  <si>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</si>
  <si>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</si>
  <si>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</si>
  <si>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</si>
  <si>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</si>
  <si>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</si>
  <si>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</si>
  <si>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</si>
  <si>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</si>
  <si>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</si>
  <si>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</si>
  <si>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</si>
  <si>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</si>
  <si>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</si>
  <si>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</si>
  <si>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</si>
  <si>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</si>
  <si>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</si>
  <si>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</si>
  <si>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</si>
  <si>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</si>
  <si>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</si>
  <si>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</si>
  <si>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</si>
  <si>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</si>
  <si>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</si>
  <si>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</si>
  <si>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</si>
  <si>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</si>
  <si>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</si>
  <si>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</si>
  <si>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</si>
  <si>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</si>
  <si>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</si>
  <si>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</si>
  <si>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</si>
  <si>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</si>
  <si>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</si>
  <si>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</si>
  <si>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</si>
  <si>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</si>
  <si>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</si>
  <si>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</si>
  <si>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</si>
  <si>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</si>
  <si>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</si>
  <si>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</si>
  <si>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</si>
  <si>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</si>
  <si>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</si>
  <si>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</si>
  <si>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</si>
  <si>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</si>
  <si>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</si>
  <si>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</si>
  <si>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</si>
  <si>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</si>
  <si>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</si>
  <si>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</si>
  <si>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</si>
  <si>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</si>
  <si>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</si>
  <si>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</si>
  <si>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</si>
  <si>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</si>
  <si>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</si>
  <si>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</si>
  <si>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</si>
  <si>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</si>
  <si>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</si>
  <si>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</si>
  <si>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</si>
  <si>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</si>
  <si>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</si>
  <si>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</si>
  <si>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</si>
  <si>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</si>
  <si>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</si>
  <si>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</si>
  <si>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</si>
  <si>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</si>
  <si>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</si>
  <si>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</si>
  <si>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</si>
  <si>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</si>
  <si>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</si>
  <si>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</si>
  <si>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</si>
  <si>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</si>
  <si>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</si>
  <si>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</si>
  <si>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</si>
  <si>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</si>
  <si>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</si>
  <si>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</si>
  <si>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</si>
  <si>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</si>
  <si>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</si>
  <si>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</si>
  <si>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</si>
  <si>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</si>
  <si>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</si>
  <si>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</si>
  <si>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</si>
  <si>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</si>
  <si>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</si>
  <si>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</si>
  <si>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</si>
  <si>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</si>
  <si>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</si>
  <si>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</si>
  <si>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</si>
  <si>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</si>
  <si>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</si>
  <si>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</si>
  <si>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</si>
  <si>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</si>
  <si>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</si>
  <si>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</si>
  <si>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</si>
  <si>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</si>
  <si>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</si>
  <si>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</si>
  <si>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</si>
  <si>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</si>
  <si>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</si>
  <si>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</si>
  <si>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</si>
  <si>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</si>
  <si>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</si>
  <si>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</si>
  <si>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</si>
  <si>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</si>
  <si>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</si>
  <si>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</si>
  <si>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</si>
  <si>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</si>
  <si>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</si>
  <si>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</si>
  <si>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</si>
  <si>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</si>
  <si>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</si>
  <si>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</si>
  <si>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</si>
  <si>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</si>
  <si>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</si>
  <si>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</si>
  <si>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</si>
  <si>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</si>
  <si>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</si>
  <si>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</si>
  <si>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</si>
  <si>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</si>
  <si>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</si>
  <si>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</si>
  <si>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</si>
  <si>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</si>
  <si>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</si>
  <si>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</si>
  <si>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</si>
  <si>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</si>
  <si>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</si>
  <si>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</si>
  <si>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</si>
  <si>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</si>
  <si>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</si>
  <si>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</si>
  <si>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</si>
  <si>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</si>
  <si>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</si>
  <si>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</si>
  <si>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</si>
  <si>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</si>
  <si>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</si>
  <si>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</si>
  <si>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</si>
  <si>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</si>
  <si>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</si>
  <si>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</si>
  <si>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</si>
  <si>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</si>
  <si>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</si>
  <si>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</si>
  <si>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</si>
  <si>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</si>
  <si>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</si>
  <si>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</si>
  <si>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</si>
  <si>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</si>
  <si>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</si>
  <si>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</si>
  <si>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</si>
  <si>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</si>
  <si>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</si>
  <si>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</si>
  <si>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</si>
  <si>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</si>
  <si>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</si>
  <si>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</si>
  <si>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</si>
  <si>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</si>
  <si>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</si>
  <si>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</si>
  <si>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</si>
  <si>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</si>
  <si>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</si>
  <si>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</si>
  <si>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</si>
  <si>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</si>
  <si>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</si>
  <si>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</si>
  <si>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</si>
  <si>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</si>
  <si>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</si>
  <si>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</si>
  <si>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</si>
  <si>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</si>
  <si>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</si>
  <si>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</si>
  <si>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</si>
  <si>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</si>
  <si>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</si>
  <si>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</si>
  <si>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</si>
  <si>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</si>
  <si>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</si>
  <si>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</si>
  <si>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</si>
  <si>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</si>
  <si>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</si>
  <si>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</si>
  <si>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</si>
  <si>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</si>
  <si>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</si>
  <si>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</si>
  <si>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</si>
  <si>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</si>
  <si>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</si>
  <si>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</si>
  <si>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</si>
  <si>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</si>
  <si>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</si>
  <si>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</si>
  <si>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</si>
  <si>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</si>
  <si>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</si>
  <si>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</si>
  <si>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</si>
  <si>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</si>
  <si>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</si>
  <si>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</si>
  <si>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</si>
  <si>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</si>
  <si>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</si>
  <si>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</si>
  <si>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</si>
  <si>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</si>
  <si>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</si>
  <si>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</si>
  <si>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</si>
  <si>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</si>
  <si>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</si>
  <si>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</si>
  <si>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</si>
  <si>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</si>
  <si>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</si>
  <si>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</si>
  <si>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</si>
  <si>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</si>
  <si>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</si>
  <si>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</si>
  <si>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</si>
  <si>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</si>
  <si>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</si>
  <si>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</si>
  <si>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</si>
  <si>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</si>
  <si>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</si>
  <si>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</si>
  <si>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</si>
  <si>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</si>
  <si>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</si>
  <si>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</si>
  <si>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</si>
  <si>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</si>
  <si>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</si>
  <si>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</si>
  <si>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</si>
  <si>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</si>
  <si>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</si>
  <si>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</si>
  <si>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</si>
  <si>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</si>
  <si>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</si>
  <si>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</si>
  <si>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</si>
  <si>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</si>
  <si>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</si>
  <si>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</si>
  <si>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</si>
  <si>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</si>
  <si>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</si>
  <si>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</si>
  <si>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</si>
  <si>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</si>
  <si>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</si>
  <si>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</si>
  <si>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</si>
  <si>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</si>
  <si>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</si>
  <si>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</si>
  <si>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</si>
  <si>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</si>
  <si>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</si>
  <si>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</si>
  <si>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</si>
  <si>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</si>
  <si>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</si>
  <si>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</si>
  <si>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</si>
  <si>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</si>
  <si>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</si>
  <si>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</si>
  <si>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</si>
  <si>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</si>
  <si>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</si>
  <si>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</si>
  <si>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</si>
  <si>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</si>
  <si>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</si>
  <si>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</si>
  <si>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</si>
  <si>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</si>
  <si>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</si>
  <si>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</si>
  <si>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</si>
  <si>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</si>
  <si>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</si>
  <si>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</si>
  <si>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</si>
  <si>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</si>
  <si>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</si>
  <si>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</si>
  <si>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</si>
  <si>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</si>
  <si>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</si>
  <si>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</si>
  <si>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</si>
  <si>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</si>
  <si>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</si>
  <si>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</si>
  <si>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</si>
  <si>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</si>
  <si>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</si>
  <si>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</si>
  <si>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</si>
  <si>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</si>
  <si>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</si>
  <si>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</si>
  <si>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</si>
  <si>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</si>
  <si>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</si>
  <si>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</si>
  <si>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</si>
  <si>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</si>
  <si>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</si>
  <si>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</si>
  <si>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</si>
  <si>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</si>
  <si>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</si>
  <si>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</si>
  <si>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</si>
  <si>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</si>
  <si>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</si>
  <si>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</si>
  <si>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</si>
  <si>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</si>
  <si>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</si>
  <si>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</si>
  <si>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</si>
  <si>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</si>
  <si>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</si>
  <si>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</si>
  <si>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</si>
  <si>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</si>
  <si>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</si>
  <si>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</si>
  <si>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</si>
  <si>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</si>
  <si>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</si>
  <si>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</si>
  <si>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</si>
  <si>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</si>
  <si>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</si>
  <si>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</si>
  <si>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</si>
  <si>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</si>
  <si>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</si>
  <si>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</si>
  <si>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</si>
  <si>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</si>
  <si>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</si>
  <si>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</si>
  <si>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</si>
  <si>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</si>
  <si>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</si>
  <si>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</si>
  <si>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</si>
  <si>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</si>
  <si>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</si>
  <si>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</si>
  <si>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</si>
  <si>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</si>
  <si>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</si>
  <si>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</si>
  <si>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</si>
  <si>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</si>
  <si>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</si>
  <si>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</si>
  <si>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</si>
  <si>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</si>
  <si>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</si>
  <si>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</si>
  <si>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</si>
  <si>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</si>
  <si>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</si>
  <si>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</si>
  <si>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</si>
  <si>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</si>
  <si>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</si>
  <si>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</si>
  <si>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</si>
  <si>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</si>
  <si>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</si>
  <si>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</si>
  <si>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</si>
  <si>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</si>
  <si>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</si>
  <si>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</si>
  <si>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</si>
  <si>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</si>
  <si>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</si>
  <si>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</si>
  <si>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</si>
  <si>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</si>
  <si>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</si>
  <si>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</si>
  <si>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</si>
  <si>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</si>
  <si>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</si>
  <si>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</si>
  <si>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</si>
  <si>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</si>
  <si>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</si>
  <si>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</si>
  <si>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</si>
  <si>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</si>
  <si>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</si>
  <si>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</si>
  <si>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</si>
  <si>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</si>
  <si>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</si>
  <si>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</si>
  <si>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</si>
  <si>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</si>
  <si>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</si>
  <si>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</si>
  <si>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</si>
  <si>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</si>
  <si>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</si>
  <si>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</si>
  <si>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</si>
  <si>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</si>
  <si>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</si>
  <si>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</si>
  <si>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</si>
  <si>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</si>
  <si>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</si>
  <si>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</si>
  <si>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</si>
  <si>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</si>
  <si>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</si>
  <si>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</si>
  <si>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</si>
  <si>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</si>
  <si>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</si>
  <si>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</si>
  <si>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</si>
  <si>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</si>
  <si>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</si>
  <si>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</si>
  <si>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</si>
  <si>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</si>
  <si>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</si>
  <si>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</si>
  <si>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</si>
  <si>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</si>
  <si>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</si>
  <si>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</si>
  <si>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</si>
  <si>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</si>
  <si>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</si>
  <si>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</si>
  <si>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</si>
  <si>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</si>
  <si>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</si>
  <si>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</si>
  <si>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</si>
  <si>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</si>
  <si>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</si>
  <si>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</si>
  <si>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</si>
  <si>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</si>
  <si>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</si>
  <si>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</si>
  <si>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</si>
  <si>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</si>
  <si>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</si>
  <si>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</si>
  <si>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</si>
  <si>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</si>
  <si>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</si>
  <si>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</si>
  <si>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</si>
  <si>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</si>
  <si>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</si>
  <si>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</si>
  <si>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</si>
  <si>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</si>
  <si>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</si>
  <si>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</si>
  <si>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</si>
  <si>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</si>
  <si>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</si>
  <si>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</si>
  <si>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</si>
  <si>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</si>
  <si>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</si>
  <si>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</si>
  <si>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</si>
  <si>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</si>
  <si>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</si>
  <si>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</si>
  <si>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</si>
  <si>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</si>
  <si>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</si>
  <si>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</si>
  <si>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</si>
  <si>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</si>
  <si>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</si>
  <si>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</si>
  <si>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</si>
  <si>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</si>
  <si>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</si>
  <si>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</si>
  <si>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</si>
  <si>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</si>
  <si>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</si>
  <si>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</si>
  <si>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</si>
  <si>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</si>
  <si>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</si>
  <si>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</si>
  <si>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</si>
  <si>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</si>
  <si>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</si>
  <si>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</si>
  <si>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</si>
  <si>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</si>
  <si>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</si>
  <si>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</si>
  <si>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</si>
  <si>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</si>
  <si>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</si>
  <si>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</si>
  <si>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</si>
  <si>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</si>
  <si>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</si>
  <si>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</si>
  <si>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</si>
  <si>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</si>
  <si>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</si>
  <si>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</si>
  <si>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</si>
  <si>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</si>
  <si>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</si>
  <si>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</si>
  <si>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</si>
  <si>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</si>
  <si>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</si>
  <si>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</si>
  <si>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</si>
  <si>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</si>
  <si>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</si>
  <si>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</si>
  <si>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</si>
  <si>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</si>
  <si>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</si>
  <si>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</si>
  <si>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</si>
  <si>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</si>
  <si>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</si>
  <si>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</si>
  <si>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</si>
  <si>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</si>
  <si>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</si>
  <si>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</si>
  <si>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</si>
  <si>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</si>
  <si>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</si>
  <si>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</si>
  <si>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</si>
  <si>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</si>
  <si>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</si>
  <si>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</si>
  <si>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</si>
  <si>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</si>
  <si>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</si>
  <si>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</si>
  <si>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</si>
  <si>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</si>
  <si>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</si>
  <si>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</si>
  <si>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</si>
  <si>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</si>
  <si>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</si>
  <si>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</si>
  <si>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</si>
  <si>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</si>
  <si>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</si>
  <si>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</si>
  <si>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</si>
  <si>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</si>
  <si>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</si>
  <si>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</si>
  <si>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</si>
  <si>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</si>
  <si>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</si>
  <si>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</si>
  <si>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</si>
  <si>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</si>
  <si>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</si>
  <si>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</si>
  <si>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</si>
  <si>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</si>
  <si>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</si>
  <si>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</si>
  <si>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</si>
  <si>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</si>
  <si>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</si>
  <si>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</si>
  <si>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</si>
  <si>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</si>
  <si>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</si>
  <si>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</si>
  <si>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</si>
  <si>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</si>
  <si>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</si>
  <si>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</si>
  <si>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</si>
  <si>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</si>
  <si>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</si>
  <si>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</si>
  <si>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</si>
  <si>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</si>
  <si>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</si>
  <si>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</si>
  <si>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</si>
  <si>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</si>
  <si>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</si>
  <si>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</si>
  <si>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</si>
  <si>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</si>
  <si>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</si>
  <si>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</si>
  <si>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</si>
  <si>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</si>
  <si>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</si>
  <si>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</si>
  <si>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</si>
  <si>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</si>
  <si>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</si>
  <si>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</si>
  <si>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</si>
  <si>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</si>
  <si>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</si>
  <si>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</si>
  <si>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</si>
  <si>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</si>
  <si>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</si>
  <si>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</si>
  <si>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</si>
  <si>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</si>
  <si>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</si>
  <si>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</si>
  <si>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</si>
  <si>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</si>
  <si>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</si>
  <si>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</si>
  <si>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</si>
  <si>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</si>
  <si>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</si>
  <si>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</si>
  <si>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</si>
  <si>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</si>
  <si>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</si>
  <si>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</si>
  <si>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</si>
  <si>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</si>
  <si>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</si>
  <si>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</si>
  <si>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</si>
  <si>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</si>
  <si>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</si>
  <si>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</si>
  <si>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</si>
  <si>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</si>
  <si>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</si>
  <si>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</si>
  <si>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</si>
  <si>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</si>
  <si>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</si>
  <si>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</si>
  <si>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</si>
  <si>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</si>
  <si>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</si>
  <si>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</si>
  <si>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</si>
  <si>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</si>
  <si>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</si>
  <si>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</si>
  <si>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</si>
  <si>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</si>
  <si>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</si>
  <si>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</si>
  <si>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</si>
  <si>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</si>
  <si>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</si>
  <si>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</si>
  <si>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</si>
  <si>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</si>
  <si>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</si>
  <si>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</si>
  <si>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</si>
  <si>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</si>
  <si>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</si>
  <si>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</si>
  <si>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</si>
  <si>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</si>
  <si>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</si>
  <si>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</si>
  <si>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</si>
  <si>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</si>
  <si>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</si>
  <si>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</si>
  <si>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</si>
  <si>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</si>
  <si>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</si>
  <si>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</si>
  <si>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</si>
  <si>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</si>
  <si>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</si>
  <si>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</si>
  <si>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</si>
  <si>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</si>
  <si>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</si>
  <si>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</si>
  <si>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</si>
  <si>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</si>
  <si>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</si>
  <si>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</si>
  <si>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</si>
  <si>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</si>
  <si>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</si>
  <si>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</si>
  <si>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</si>
  <si>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</si>
  <si>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</si>
  <si>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</si>
  <si>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</si>
  <si>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</si>
  <si>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</si>
  <si>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</si>
  <si>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</si>
  <si>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</si>
  <si>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</si>
  <si>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</si>
  <si>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</si>
  <si>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</si>
  <si>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</si>
  <si>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</si>
  <si>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</si>
  <si>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</si>
  <si>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</si>
  <si>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</si>
  <si>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</si>
  <si>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</si>
  <si>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</si>
  <si>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</si>
  <si>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</si>
  <si>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</si>
  <si>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</si>
  <si>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</si>
  <si>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</si>
  <si>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</si>
  <si>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</si>
  <si>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</si>
  <si>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</si>
  <si>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</si>
  <si>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</si>
  <si>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</si>
  <si>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</si>
  <si>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</si>
  <si>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</si>
  <si>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</si>
  <si>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</si>
  <si>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</si>
  <si>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</si>
  <si>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</si>
  <si>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</si>
  <si>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</si>
  <si>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</si>
  <si>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</si>
  <si>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</si>
  <si>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</si>
  <si>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</si>
  <si>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</si>
  <si>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</si>
  <si>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</si>
  <si>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</si>
  <si>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</si>
  <si>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</si>
  <si>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</si>
  <si>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</si>
  <si>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</si>
  <si>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</si>
  <si>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</si>
  <si>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</si>
  <si>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</si>
  <si>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</si>
  <si>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</si>
  <si>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</si>
  <si>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</si>
  <si>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</si>
  <si>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</si>
  <si>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</si>
  <si>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</si>
  <si>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</si>
  <si>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</si>
  <si>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</si>
  <si>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</si>
  <si>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</si>
  <si>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</si>
  <si>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</si>
  <si>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</si>
  <si>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</si>
  <si>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</si>
  <si>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</si>
  <si>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</si>
  <si>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</si>
  <si>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</si>
  <si>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</si>
  <si>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</si>
  <si>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</si>
  <si>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</si>
  <si>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</si>
  <si>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</si>
  <si>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</si>
  <si>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</si>
  <si>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</si>
  <si>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</si>
  <si>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</si>
  <si>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</si>
  <si>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</si>
  <si>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</si>
  <si>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</si>
  <si>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</si>
  <si>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</si>
  <si>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</si>
  <si>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</si>
  <si>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</si>
  <si>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</si>
  <si>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</si>
  <si>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</si>
  <si>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</si>
  <si>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</si>
  <si>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</si>
  <si>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</si>
  <si>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</si>
  <si>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</si>
  <si>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</si>
  <si>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</si>
  <si>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</si>
  <si>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</si>
  <si>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</si>
  <si>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</si>
  <si>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</si>
  <si>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</si>
  <si>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</si>
  <si>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</si>
  <si>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</si>
  <si>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</si>
  <si>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</si>
  <si>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</si>
  <si>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</si>
  <si>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</si>
  <si>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</si>
  <si>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</si>
  <si>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</si>
  <si>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</si>
  <si>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</si>
  <si>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</si>
  <si>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</si>
  <si>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</si>
  <si>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</si>
  <si>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</si>
  <si>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</si>
  <si>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</si>
  <si>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</si>
  <si>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</si>
  <si>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</si>
  <si>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</si>
  <si>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</si>
  <si>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</si>
  <si>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</si>
  <si>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</si>
  <si>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</si>
  <si>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</si>
  <si>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</si>
  <si>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</si>
  <si>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</si>
  <si>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</si>
  <si>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</si>
  <si>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</si>
  <si>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</si>
  <si>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</si>
  <si>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</si>
  <si>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</si>
  <si>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</si>
  <si>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</si>
  <si>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</si>
  <si>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</si>
  <si>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</si>
  <si>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</si>
  <si>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</si>
  <si>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</si>
  <si>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</si>
  <si>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</si>
  <si>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</si>
  <si>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</si>
  <si>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</si>
  <si>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</si>
  <si>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</si>
  <si>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</si>
  <si>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</si>
  <si>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</si>
  <si>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</si>
  <si>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</si>
  <si>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</si>
  <si>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</si>
  <si>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</si>
  <si>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</si>
  <si>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</si>
  <si>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</si>
  <si>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</si>
  <si>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</si>
  <si>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</si>
  <si>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</si>
  <si>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</si>
  <si>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</si>
  <si>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</si>
  <si>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</si>
  <si>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</si>
  <si>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</si>
  <si>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</si>
  <si>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</si>
  <si>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</si>
  <si>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</si>
  <si>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</si>
  <si>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</si>
  <si>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</si>
  <si>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</si>
  <si>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</si>
  <si>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</si>
  <si>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</si>
  <si>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</si>
  <si>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</si>
  <si>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</si>
  <si>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</si>
  <si>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</si>
  <si>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</si>
  <si>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</si>
  <si>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</si>
  <si>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</si>
  <si>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</si>
  <si>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</si>
  <si>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</si>
  <si>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</si>
  <si>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</si>
  <si>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</si>
  <si>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</si>
  <si>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</si>
  <si>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</si>
  <si>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</si>
  <si>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</si>
  <si>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</si>
  <si>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</si>
  <si>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</si>
  <si>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</si>
  <si>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</si>
  <si>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</si>
  <si>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</si>
  <si>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</si>
  <si>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</si>
  <si>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</si>
  <si>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</si>
  <si>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</si>
  <si>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</si>
  <si>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</si>
  <si>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</si>
  <si>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</si>
  <si>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</si>
  <si>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</si>
  <si>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</si>
  <si>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</si>
  <si>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</si>
  <si>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</si>
  <si>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</si>
  <si>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</si>
  <si>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</si>
  <si>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</si>
  <si>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</si>
  <si>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</si>
  <si>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</si>
  <si>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</si>
  <si>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</si>
  <si>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</si>
  <si>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</si>
  <si>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</si>
  <si>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</si>
  <si>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</si>
  <si>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</si>
  <si>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</si>
  <si>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</si>
  <si>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</si>
  <si>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</si>
  <si>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</si>
  <si>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</si>
  <si>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</si>
  <si>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</si>
  <si>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</si>
  <si>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</si>
  <si>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</si>
  <si>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</si>
  <si>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</si>
  <si>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</si>
  <si>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</si>
  <si>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</si>
  <si>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</si>
  <si>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</si>
  <si>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</si>
  <si>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</si>
  <si>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</si>
  <si>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</si>
  <si>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</si>
  <si>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</si>
  <si>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</si>
  <si>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</si>
  <si>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</si>
  <si>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</si>
  <si>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</si>
  <si>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</si>
  <si>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</si>
  <si>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</si>
  <si>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</si>
  <si>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</si>
  <si>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</si>
  <si>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</si>
  <si>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</si>
  <si>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</si>
  <si>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</si>
  <si>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</si>
  <si>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</si>
  <si>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</si>
  <si>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</si>
  <si>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</si>
  <si>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</si>
  <si>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</si>
  <si>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</si>
  <si>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</si>
  <si>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</si>
  <si>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</si>
  <si>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</si>
  <si>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</si>
  <si>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</si>
  <si>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</si>
  <si>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</si>
  <si>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</si>
  <si>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</si>
  <si>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</si>
  <si>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</si>
  <si>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</si>
  <si>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</si>
  <si>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</si>
  <si>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</si>
  <si>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</si>
  <si>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</si>
  <si>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</si>
  <si>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</si>
  <si>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</si>
  <si>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</si>
  <si>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</si>
  <si>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</si>
  <si>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</si>
  <si>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</si>
  <si>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</si>
  <si>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</si>
  <si>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</si>
  <si>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</si>
  <si>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</si>
  <si>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</si>
  <si>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</si>
  <si>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</si>
  <si>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</si>
  <si>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</si>
  <si>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</si>
  <si>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</si>
  <si>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</si>
  <si>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</si>
  <si>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</si>
  <si>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</si>
  <si>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</si>
  <si>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</si>
  <si>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</si>
  <si>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</si>
  <si>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</si>
  <si>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</si>
  <si>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</si>
  <si>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</si>
  <si>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</si>
  <si>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</si>
  <si>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</si>
  <si>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</si>
  <si>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</si>
  <si>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</si>
  <si>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</si>
  <si>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</si>
  <si>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</si>
  <si>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</si>
  <si>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</si>
  <si>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</si>
  <si>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</si>
  <si>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</si>
  <si>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</si>
  <si>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</si>
  <si>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</si>
  <si>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</si>
  <si>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</si>
  <si>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</si>
  <si>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</si>
  <si>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</si>
  <si>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</si>
  <si>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</si>
  <si>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</si>
  <si>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</si>
  <si>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</si>
  <si>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</si>
  <si>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</si>
  <si>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</si>
  <si>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</si>
  <si>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</si>
  <si>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</si>
  <si>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</si>
  <si>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</si>
  <si>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</si>
  <si>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</si>
  <si>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</si>
  <si>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</si>
  <si>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</si>
  <si>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</si>
  <si>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</si>
  <si>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</si>
  <si>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</si>
  <si>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</si>
  <si>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</si>
  <si>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</si>
  <si>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</si>
  <si>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</si>
  <si>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</si>
  <si>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</si>
  <si>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</si>
  <si>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</si>
  <si>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</si>
  <si>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</si>
  <si>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</si>
  <si>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</si>
  <si>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</si>
  <si>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</si>
  <si>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</si>
  <si>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</si>
  <si>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</si>
  <si>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</si>
  <si>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</si>
  <si>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</si>
  <si>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</si>
  <si>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</si>
  <si>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</si>
  <si>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</si>
  <si>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</si>
  <si>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</si>
  <si>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</si>
  <si>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</si>
  <si>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</si>
  <si>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</si>
  <si>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</si>
  <si>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</si>
  <si>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</si>
  <si>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</si>
  <si>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</si>
  <si>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</si>
  <si>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</si>
  <si>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</si>
  <si>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</si>
  <si>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</si>
  <si>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</si>
  <si>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</si>
  <si>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</si>
  <si>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</si>
  <si>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</si>
  <si>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</si>
  <si>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</si>
  <si>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</si>
  <si>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</si>
  <si>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</si>
  <si>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</si>
  <si>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</si>
  <si>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</si>
  <si>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</si>
  <si>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</si>
  <si>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</si>
  <si>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</si>
  <si>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</si>
  <si>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</si>
  <si>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</si>
  <si>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</si>
  <si>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</si>
  <si>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</si>
  <si>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</si>
  <si>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</si>
  <si>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</si>
  <si>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</si>
  <si>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</si>
  <si>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</si>
  <si>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</si>
  <si>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</si>
  <si>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</si>
  <si>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</si>
  <si>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</si>
  <si>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</si>
  <si>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</si>
  <si>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</si>
  <si>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</si>
  <si>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</si>
  <si>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</si>
  <si>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</si>
  <si>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</si>
  <si>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</si>
  <si>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</si>
  <si>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</si>
  <si>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</si>
  <si>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</si>
  <si>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</si>
  <si>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</si>
  <si>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</si>
  <si>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</si>
  <si>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</si>
  <si>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</si>
  <si>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</si>
  <si>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</si>
  <si>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</si>
  <si>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</si>
  <si>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</si>
  <si>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</si>
  <si>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</si>
  <si>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</si>
  <si>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</si>
  <si>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</si>
  <si>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</si>
  <si>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</si>
  <si>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</si>
  <si>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</si>
  <si>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</si>
  <si>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</si>
  <si>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</si>
  <si>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</si>
  <si>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</si>
  <si>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</si>
  <si>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</si>
  <si>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</si>
  <si>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</si>
  <si>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</si>
  <si>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</si>
  <si>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</si>
  <si>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</si>
  <si>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</si>
  <si>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</si>
  <si>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</si>
  <si>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</si>
  <si>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</si>
  <si>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</si>
  <si>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</si>
  <si>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</si>
  <si>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</si>
  <si>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</si>
  <si>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</si>
  <si>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</si>
  <si>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</si>
  <si>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</si>
  <si>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</si>
  <si>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</si>
  <si>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</si>
  <si>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</si>
  <si>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</si>
  <si>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</si>
  <si>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</si>
  <si>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</si>
  <si>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</si>
  <si>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</si>
  <si>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</si>
  <si>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</si>
  <si>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</si>
  <si>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</si>
  <si>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</si>
  <si>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</si>
  <si>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</si>
  <si>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</si>
  <si>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</si>
  <si>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</si>
  <si>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</si>
  <si>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</si>
  <si>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</si>
  <si>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</si>
  <si>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</si>
  <si>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</si>
  <si>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</si>
  <si>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</si>
  <si>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</si>
  <si>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</si>
  <si>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</si>
  <si>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</si>
  <si>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</si>
  <si>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</si>
  <si>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</si>
  <si>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</si>
  <si>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</si>
  <si>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</si>
  <si>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</si>
  <si>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</si>
  <si>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</si>
  <si>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</si>
  <si>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</si>
  <si>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</si>
  <si>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</si>
  <si>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</si>
  <si>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</si>
  <si>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</si>
  <si>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</si>
  <si>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</si>
  <si>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</si>
  <si>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</si>
  <si>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</si>
  <si>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</si>
  <si>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</si>
  <si>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</si>
  <si>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</si>
  <si>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</si>
  <si>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</si>
  <si>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</si>
  <si>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</si>
  <si>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</si>
  <si>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</si>
  <si>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</si>
  <si>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</si>
  <si>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</si>
  <si>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</si>
  <si>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</si>
  <si>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</si>
  <si>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</si>
  <si>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</si>
  <si>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</si>
  <si>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</si>
  <si>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</si>
  <si>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</si>
  <si>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</si>
  <si>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</si>
  <si>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</si>
  <si>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</si>
  <si>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</si>
  <si>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</si>
  <si>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</si>
  <si>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</si>
  <si>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</si>
  <si>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</si>
  <si>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</si>
  <si>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</si>
  <si>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</si>
  <si>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</si>
  <si>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</si>
  <si>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</si>
  <si>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</si>
  <si>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</si>
  <si>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</si>
  <si>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</si>
  <si>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</si>
  <si>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</si>
  <si>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</si>
  <si>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</si>
  <si>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</si>
  <si>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</si>
  <si>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</si>
  <si>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</si>
  <si>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</si>
  <si>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</si>
  <si>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</si>
  <si>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</si>
  <si>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</si>
  <si>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</si>
  <si>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</si>
  <si>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</si>
  <si>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</si>
  <si>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</si>
  <si>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</si>
  <si>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</si>
  <si>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</si>
  <si>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</si>
  <si>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</si>
  <si>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</si>
  <si>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</si>
  <si>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</si>
  <si>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</si>
  <si>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</si>
  <si>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</si>
  <si>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</si>
  <si>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</si>
  <si>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</si>
  <si>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</si>
  <si>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</si>
  <si>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</si>
  <si>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</si>
  <si>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</si>
  <si>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</si>
  <si>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</si>
  <si>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</si>
  <si>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</si>
  <si>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</si>
  <si>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</si>
  <si>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</si>
  <si>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</si>
  <si>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</si>
  <si>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</si>
  <si>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</si>
  <si>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</si>
  <si>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</si>
  <si>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</si>
  <si>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</si>
  <si>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</si>
  <si>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</si>
  <si>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</si>
  <si>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</si>
  <si>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</si>
  <si>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</si>
  <si>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</si>
  <si>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</si>
  <si>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</si>
  <si>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</si>
  <si>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</si>
  <si>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</si>
  <si>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</si>
  <si>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</si>
  <si>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</si>
  <si>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</si>
  <si>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</si>
  <si>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</si>
  <si>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</si>
  <si>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</si>
  <si>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</si>
  <si>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</si>
  <si>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</si>
  <si>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</si>
  <si>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</si>
  <si>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</si>
  <si>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</si>
  <si>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</si>
  <si>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</si>
  <si>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</si>
  <si>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</si>
  <si>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</si>
  <si>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</si>
  <si>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</si>
  <si>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</si>
  <si>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</si>
  <si>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</si>
  <si>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</si>
  <si>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</si>
  <si>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</si>
  <si>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</si>
  <si>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</si>
  <si>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</si>
  <si>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</si>
  <si>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</si>
  <si>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</si>
  <si>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</si>
  <si>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</si>
  <si>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</si>
  <si>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</si>
  <si>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</si>
  <si>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</si>
  <si>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</si>
  <si>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</si>
  <si>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</si>
  <si>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</si>
  <si>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</si>
  <si>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</si>
  <si>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</si>
  <si>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</si>
  <si>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</si>
  <si>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</si>
  <si>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</si>
  <si>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</si>
  <si>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</si>
  <si>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</si>
  <si>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</si>
  <si>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</si>
  <si>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</si>
  <si>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</si>
  <si>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</si>
  <si>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</si>
  <si>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</si>
  <si>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</si>
  <si>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</si>
  <si>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</si>
  <si>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</si>
  <si>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</si>
  <si>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</si>
  <si>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</si>
  <si>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</si>
  <si>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</si>
  <si>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</si>
  <si>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</si>
  <si>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</si>
  <si>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</si>
  <si>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</si>
  <si>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</si>
  <si>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</si>
  <si>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</si>
  <si>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</si>
  <si>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</si>
  <si>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</si>
  <si>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</si>
  <si>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</si>
  <si>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</si>
  <si>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</si>
  <si>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</si>
  <si>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</si>
  <si>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</si>
  <si>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</si>
  <si>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</si>
  <si>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</si>
  <si>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</si>
  <si>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</si>
  <si>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</si>
  <si>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</si>
  <si>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</si>
  <si>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</si>
  <si>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</si>
  <si>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</si>
  <si>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</si>
  <si>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</si>
  <si>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</si>
  <si>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</si>
  <si>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</si>
  <si>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</si>
  <si>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</si>
  <si>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</si>
  <si>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</si>
  <si>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</si>
  <si>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</si>
  <si>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</si>
  <si>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</si>
  <si>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</si>
  <si>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</si>
  <si>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</si>
  <si>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</si>
  <si>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</si>
  <si>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</si>
  <si>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</si>
  <si>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</si>
  <si>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</si>
  <si>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</si>
  <si>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</si>
  <si>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</si>
  <si>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</si>
  <si>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</si>
  <si>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</si>
  <si>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</si>
  <si>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</si>
  <si>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</si>
  <si>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</si>
  <si>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</si>
  <si>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</si>
  <si>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</si>
  <si>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</si>
  <si>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</si>
  <si>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</si>
  <si>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</si>
  <si>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</si>
  <si>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</si>
  <si>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</si>
  <si>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</si>
  <si>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</si>
  <si>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</si>
  <si>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</si>
  <si>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</si>
  <si>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</si>
  <si>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</si>
  <si>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</si>
  <si>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</si>
  <si>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</si>
  <si>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</si>
  <si>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</si>
  <si>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</si>
  <si>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</si>
  <si>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</si>
  <si>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</si>
  <si>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</si>
  <si>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</si>
  <si>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</si>
  <si>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</si>
  <si>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</si>
  <si>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</si>
  <si>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</si>
  <si>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</si>
  <si>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</si>
  <si>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</si>
  <si>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</si>
  <si>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</si>
  <si>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</si>
  <si>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</si>
  <si>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</si>
  <si>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</si>
  <si>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</si>
  <si>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</si>
  <si>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</si>
  <si>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</si>
  <si>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</si>
  <si>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</si>
  <si>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</si>
  <si>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</si>
  <si>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</si>
  <si>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</si>
  <si>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</si>
  <si>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</si>
  <si>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</si>
  <si>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</si>
  <si>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</si>
  <si>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</si>
  <si>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</si>
  <si>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</si>
  <si>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</si>
  <si>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</si>
  <si>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</si>
  <si>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</si>
  <si>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</si>
  <si>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</si>
  <si>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</si>
  <si>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</si>
  <si>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</si>
  <si>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</si>
  <si>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</si>
  <si>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</si>
  <si>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</si>
  <si>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</si>
  <si>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</si>
  <si>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</si>
  <si>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</si>
  <si>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</si>
  <si>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</si>
  <si>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</si>
  <si>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</si>
  <si>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</si>
  <si>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</si>
  <si>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</si>
  <si>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</si>
  <si>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</si>
  <si>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</si>
  <si>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</si>
  <si>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</si>
  <si>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</si>
  <si>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</si>
  <si>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</si>
  <si>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</si>
  <si>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</si>
  <si>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</si>
  <si>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</si>
  <si>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</si>
  <si>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</si>
  <si>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</si>
  <si>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</si>
  <si>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</si>
  <si>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</si>
  <si>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</si>
  <si>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</si>
  <si>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</si>
  <si>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</si>
  <si>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</si>
  <si>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</si>
  <si>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</si>
  <si>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</si>
  <si>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</si>
  <si>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</si>
  <si>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</si>
  <si>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</si>
  <si>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</si>
  <si>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</si>
  <si>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</si>
  <si>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</si>
  <si>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</si>
  <si>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</si>
  <si>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</si>
  <si>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</si>
  <si>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</si>
  <si>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</si>
  <si>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</si>
  <si>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</si>
  <si>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</si>
  <si>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</si>
  <si>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</si>
  <si>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</si>
  <si>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</si>
  <si>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</si>
  <si>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</si>
  <si>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</si>
  <si>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</si>
  <si>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</si>
  <si>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</si>
  <si>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</si>
  <si>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</si>
  <si>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</si>
  <si>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</si>
  <si>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</si>
  <si>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</si>
  <si>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</si>
  <si>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</si>
  <si>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</si>
  <si>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</si>
  <si>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</si>
  <si>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</si>
  <si>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</si>
  <si>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</si>
  <si>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</si>
  <si>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</si>
  <si>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</si>
  <si>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</si>
  <si>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</si>
  <si>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</si>
  <si>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</si>
  <si>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</si>
  <si>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</si>
  <si>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</si>
  <si>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</si>
  <si>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</si>
  <si>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</si>
  <si>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</si>
  <si>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</si>
  <si>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</si>
  <si>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</si>
  <si>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</si>
  <si>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</si>
  <si>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</si>
  <si>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</si>
  <si>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</si>
  <si>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</si>
  <si>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</si>
  <si>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</si>
  <si>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</si>
  <si>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</si>
  <si>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</si>
  <si>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</si>
  <si>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</si>
  <si>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</si>
  <si>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</si>
  <si>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</si>
  <si>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</si>
  <si>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</si>
  <si>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</si>
  <si>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</si>
  <si>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</si>
  <si>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</si>
  <si>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</si>
  <si>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</si>
  <si>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</si>
  <si>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</si>
  <si>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</si>
  <si>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</si>
  <si>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</si>
  <si>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</si>
  <si>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</si>
  <si>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</si>
  <si>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</si>
  <si>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</si>
  <si>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</si>
  <si>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</si>
  <si>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</si>
  <si>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</si>
  <si>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</si>
  <si>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</si>
  <si>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</si>
  <si>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</si>
  <si>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</si>
  <si>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</si>
  <si>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</si>
  <si>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</si>
  <si>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</si>
  <si>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</si>
  <si>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</si>
  <si>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</si>
  <si>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</si>
  <si>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</si>
  <si>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</si>
  <si>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</si>
  <si>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</si>
  <si>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</si>
  <si>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</si>
  <si>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</si>
  <si>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</si>
  <si>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</si>
  <si>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</si>
  <si>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</si>
  <si>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</si>
  <si>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</si>
  <si>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</si>
  <si>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</si>
  <si>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</si>
  <si>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</si>
  <si>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</si>
  <si>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</si>
  <si>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</si>
  <si>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</si>
  <si>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</si>
  <si>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</si>
  <si>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</si>
  <si>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</si>
  <si>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</si>
  <si>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</si>
  <si>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</si>
  <si>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</si>
  <si>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</si>
  <si>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</si>
  <si>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</si>
  <si>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</si>
  <si>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</si>
  <si>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</si>
  <si>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</si>
  <si>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</si>
  <si>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</si>
  <si>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</si>
  <si>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</si>
  <si>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</si>
  <si>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</si>
  <si>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</si>
  <si>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</si>
  <si>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</si>
  <si>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</si>
  <si>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</si>
  <si>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</si>
  <si>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</si>
  <si>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</si>
  <si>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</si>
  <si>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</si>
  <si>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</si>
  <si>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</si>
  <si>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</si>
  <si>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</si>
  <si>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</si>
  <si>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</si>
  <si>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</si>
  <si>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</si>
  <si>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</si>
  <si>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</si>
  <si>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</si>
  <si>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</si>
  <si>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</si>
  <si>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</si>
  <si>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</si>
  <si>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</si>
  <si>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</si>
  <si>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</si>
  <si>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</si>
  <si>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</si>
  <si>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</si>
  <si>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</si>
  <si>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</si>
  <si>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</si>
  <si>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</si>
  <si>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</si>
  <si>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</si>
  <si>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</si>
  <si>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</si>
  <si>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</si>
  <si>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</si>
  <si>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</si>
  <si>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</si>
  <si>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</si>
  <si>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</si>
  <si>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</si>
  <si>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</si>
  <si>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</si>
  <si>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</si>
  <si>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</si>
  <si>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</si>
  <si>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</si>
  <si>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</si>
  <si>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</si>
  <si>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</si>
  <si>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</si>
  <si>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</si>
  <si>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</si>
  <si>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</si>
  <si>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</si>
  <si>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</si>
  <si>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</si>
  <si>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</si>
  <si>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</si>
  <si>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</si>
  <si>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</si>
  <si>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</si>
  <si>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</si>
  <si>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</si>
  <si>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</si>
  <si>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</si>
  <si>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</si>
  <si>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</si>
  <si>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</si>
  <si>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</si>
  <si>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</si>
  <si>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</si>
  <si>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</si>
  <si>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</si>
  <si>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</si>
  <si>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</si>
  <si>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</si>
  <si>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</si>
  <si>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</si>
  <si>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</si>
  <si>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</si>
  <si>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</si>
  <si>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</si>
  <si>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</si>
  <si>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</si>
  <si>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</si>
  <si>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</si>
  <si>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</si>
  <si>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</si>
  <si>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</si>
  <si>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</si>
  <si>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</si>
  <si>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</si>
  <si>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</si>
  <si>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</si>
  <si>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</si>
  <si>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</si>
  <si>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</si>
  <si>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</si>
  <si>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</si>
  <si>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</si>
  <si>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</si>
  <si>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</si>
  <si>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</si>
  <si>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</si>
  <si>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</si>
  <si>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</si>
  <si>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</si>
  <si>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</si>
  <si>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</si>
  <si>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</si>
  <si>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</si>
  <si>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</si>
  <si>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</si>
  <si>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</si>
  <si>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</si>
  <si>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</si>
  <si>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</si>
  <si>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</si>
  <si>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</si>
  <si>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</si>
  <si>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</si>
  <si>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</si>
  <si>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</si>
  <si>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</si>
  <si>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</si>
  <si>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</si>
  <si>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</si>
  <si>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</si>
  <si>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</si>
  <si>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</si>
  <si>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</si>
  <si>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</si>
  <si>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</si>
  <si>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</si>
  <si>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</si>
  <si>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</si>
  <si>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</si>
  <si>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</si>
  <si>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</si>
  <si>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</si>
  <si>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</si>
  <si>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</si>
  <si>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</si>
  <si>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</si>
  <si>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</si>
  <si>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</si>
  <si>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</si>
  <si>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</si>
  <si>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</si>
  <si>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</si>
  <si>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</si>
  <si>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</si>
  <si>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</si>
  <si>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</si>
  <si>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</si>
  <si>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</si>
  <si>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</si>
  <si>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</si>
  <si>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</si>
  <si>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</si>
  <si>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</si>
  <si>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</si>
  <si>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</si>
  <si>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</si>
  <si>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</si>
  <si>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</si>
  <si>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</si>
  <si>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</si>
  <si>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</si>
  <si>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</si>
  <si>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</si>
  <si>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</si>
  <si>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</si>
  <si>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</si>
  <si>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</si>
  <si>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</si>
  <si>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</si>
  <si>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</si>
  <si>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</si>
  <si>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</si>
  <si>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</si>
  <si>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</si>
  <si>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</si>
  <si>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</si>
  <si>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</si>
  <si>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</si>
  <si>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</si>
  <si>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</si>
  <si>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</si>
  <si>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</si>
  <si>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</si>
  <si>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</si>
  <si>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</si>
  <si>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</si>
  <si>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</si>
  <si>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</si>
  <si>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</si>
  <si>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</si>
  <si>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</si>
  <si>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</si>
  <si>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</si>
  <si>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</si>
  <si>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</si>
  <si>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</si>
  <si>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</si>
  <si>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</si>
  <si>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</si>
  <si>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</si>
  <si>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</si>
  <si>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</si>
  <si>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</si>
  <si>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</si>
  <si>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</si>
  <si>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</si>
  <si>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</si>
  <si>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</si>
  <si>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</si>
  <si>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</si>
  <si>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</si>
  <si>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</si>
  <si>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</si>
  <si>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</si>
  <si>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</si>
  <si>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</si>
  <si>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</si>
  <si>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</si>
  <si>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</si>
  <si>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</si>
  <si>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</si>
  <si>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</si>
  <si>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</si>
  <si>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</si>
  <si>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</si>
  <si>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</si>
  <si>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</si>
  <si>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</si>
  <si>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</si>
  <si>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</si>
  <si>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</si>
  <si>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</si>
  <si>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</si>
  <si>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</si>
  <si>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</si>
  <si>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</si>
  <si>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</si>
  <si>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</si>
  <si>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</si>
  <si>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</si>
  <si>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</si>
  <si>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</si>
  <si>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</si>
  <si>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</si>
  <si>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</si>
  <si>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</si>
  <si>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</si>
  <si>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</si>
  <si>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</si>
  <si>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</si>
  <si>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</si>
  <si>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</si>
  <si>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</si>
  <si>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</si>
  <si>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</si>
  <si>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</si>
  <si>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</si>
  <si>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</si>
  <si>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</si>
  <si>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</si>
  <si>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</si>
  <si>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</si>
  <si>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</si>
  <si>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</si>
  <si>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</si>
  <si>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</si>
  <si>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</si>
  <si>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</si>
  <si>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</si>
  <si>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</si>
  <si>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</si>
  <si>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</si>
  <si>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</si>
  <si>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</si>
  <si>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</si>
  <si>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</si>
  <si>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</si>
  <si>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</si>
  <si>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</si>
  <si>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</si>
  <si>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</si>
  <si>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</si>
  <si>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</si>
  <si>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</si>
  <si>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</si>
  <si>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</si>
  <si>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</si>
  <si>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</si>
  <si>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</si>
  <si>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</si>
  <si>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</si>
  <si>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</si>
  <si>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</si>
  <si>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</si>
  <si>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</si>
  <si>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</si>
  <si>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</si>
  <si>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</si>
  <si>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</si>
  <si>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</si>
  <si>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</si>
  <si>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</si>
  <si>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</si>
  <si>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</si>
  <si>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</si>
  <si>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</si>
  <si>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</si>
  <si>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</si>
  <si>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</si>
  <si>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</si>
  <si>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</si>
  <si>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</si>
  <si>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</si>
  <si>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</si>
  <si>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</si>
  <si>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</si>
  <si>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</si>
  <si>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</si>
  <si>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</si>
  <si>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</si>
  <si>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</si>
  <si>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</si>
  <si>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</si>
  <si>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</si>
  <si>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</si>
  <si>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</si>
  <si>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</si>
  <si>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</si>
  <si>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</si>
  <si>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</si>
  <si>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</si>
  <si>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</si>
  <si>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</si>
  <si>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</si>
  <si>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</si>
  <si>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</si>
  <si>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</si>
  <si>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</si>
  <si>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</si>
  <si>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</si>
  <si>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</si>
  <si>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</si>
  <si>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</si>
  <si>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</si>
  <si>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</si>
  <si>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</si>
  <si>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</si>
  <si>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</si>
  <si>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</si>
  <si>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</si>
  <si>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</si>
  <si>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</si>
  <si>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</si>
  <si>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</si>
  <si>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</si>
  <si>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</si>
  <si>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</si>
  <si>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</si>
  <si>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</si>
  <si>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</si>
  <si>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</si>
  <si>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</si>
  <si>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</si>
  <si>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</si>
  <si>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</si>
  <si>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</si>
  <si>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</si>
  <si>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</si>
  <si>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</si>
  <si>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</si>
  <si>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</si>
  <si>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</si>
  <si>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</si>
  <si>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</si>
  <si>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</si>
  <si>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</si>
  <si>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</si>
  <si>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</si>
  <si>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</si>
  <si>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</si>
  <si>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</si>
  <si>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</si>
  <si>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</si>
  <si>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</si>
  <si>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</si>
  <si>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</si>
  <si>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</si>
  <si>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</si>
  <si>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</si>
  <si>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</si>
  <si>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</si>
  <si>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</si>
  <si>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</si>
  <si>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</si>
  <si>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</si>
  <si>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</si>
  <si>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</si>
  <si>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</si>
  <si>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</si>
  <si>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</si>
  <si>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</si>
  <si>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</si>
  <si>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</si>
  <si>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</si>
  <si>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</si>
  <si>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</si>
  <si>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</si>
  <si>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</si>
  <si>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</si>
  <si>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</si>
  <si>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</si>
  <si>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</si>
  <si>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</si>
  <si>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</si>
  <si>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</si>
  <si>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</si>
  <si>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</si>
  <si>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</si>
  <si>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</si>
  <si>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</si>
  <si>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</si>
  <si>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</si>
  <si>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</si>
  <si>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</si>
  <si>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</si>
  <si>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</si>
  <si>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</si>
  <si>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</si>
  <si>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</si>
  <si>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</si>
  <si>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</si>
  <si>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</si>
  <si>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</si>
  <si>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</si>
  <si>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</si>
  <si>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</si>
  <si>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</si>
  <si>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</si>
  <si>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</si>
  <si>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</si>
  <si>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</si>
  <si>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</si>
  <si>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</si>
  <si>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</si>
  <si>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</si>
  <si>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</si>
  <si>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</si>
  <si>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</si>
  <si>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</si>
  <si>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</si>
  <si>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</si>
  <si>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</si>
  <si>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</si>
  <si>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</si>
  <si>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</si>
  <si>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</si>
  <si>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</si>
  <si>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</si>
  <si>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</si>
  <si>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</si>
  <si>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</si>
  <si>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</si>
  <si>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</si>
  <si>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</si>
  <si>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</si>
  <si>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</si>
  <si>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</si>
  <si>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</si>
  <si>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</si>
  <si>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</si>
  <si>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</si>
  <si>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</si>
  <si>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</si>
  <si>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</si>
  <si>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</si>
  <si>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</si>
  <si>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</si>
  <si>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</si>
  <si>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</si>
  <si>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</si>
  <si>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</si>
  <si>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</si>
  <si>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</si>
  <si>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</si>
  <si>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</si>
  <si>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</si>
  <si>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</si>
  <si>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</si>
  <si>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</si>
  <si>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</si>
  <si>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</si>
  <si>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</si>
  <si>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</si>
  <si>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</si>
  <si>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</si>
  <si>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</si>
  <si>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</si>
  <si>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</si>
  <si>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</si>
  <si>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</si>
  <si>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</si>
  <si>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</si>
  <si>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</si>
  <si>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</si>
  <si>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</si>
  <si>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</si>
  <si>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</si>
  <si>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</si>
  <si>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</si>
  <si>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</si>
  <si>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</si>
  <si>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</si>
  <si>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</si>
  <si>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</si>
  <si>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</si>
  <si>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</si>
  <si>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</si>
  <si>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</si>
  <si>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</si>
  <si>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</si>
  <si>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</si>
  <si>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</si>
  <si>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</si>
  <si>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</si>
  <si>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</si>
  <si>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</si>
  <si>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</si>
  <si>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</si>
  <si>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</si>
  <si>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</si>
  <si>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</si>
  <si>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</si>
  <si>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</si>
  <si>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</si>
  <si>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</si>
  <si>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</si>
  <si>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</si>
  <si>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</si>
  <si>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</si>
  <si>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</si>
  <si>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</si>
  <si>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</si>
  <si>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</si>
  <si>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</si>
  <si>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</si>
  <si>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</si>
  <si>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</si>
  <si>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</si>
  <si>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</si>
  <si>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</si>
  <si>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</si>
  <si>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</si>
  <si>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</si>
  <si>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</si>
  <si>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</si>
  <si>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</si>
  <si>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</si>
  <si>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</si>
  <si>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</si>
  <si>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</si>
  <si>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</si>
  <si>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</si>
  <si>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</si>
  <si>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</si>
  <si>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</si>
  <si>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</si>
  <si>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</si>
  <si>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</si>
  <si>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</si>
  <si>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</si>
  <si>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</si>
  <si>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</si>
  <si>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</si>
  <si>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</si>
  <si>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</si>
  <si>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</si>
  <si>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</si>
  <si>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</si>
  <si>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</si>
  <si>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</si>
  <si>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</si>
  <si>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</si>
  <si>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</si>
  <si>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</si>
  <si>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</si>
  <si>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</si>
  <si>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</si>
  <si>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</si>
  <si>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</si>
  <si>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</si>
  <si>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</si>
  <si>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</si>
  <si>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</si>
  <si>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</si>
  <si>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</si>
  <si>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</si>
  <si>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</si>
  <si>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</si>
  <si>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</si>
  <si>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</si>
  <si>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</si>
  <si>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</si>
  <si>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</si>
  <si>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</si>
  <si>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</si>
  <si>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</si>
  <si>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</si>
  <si>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</si>
  <si>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</si>
  <si>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</si>
  <si>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</si>
  <si>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</si>
  <si>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</si>
  <si>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</si>
  <si>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</si>
  <si>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</si>
  <si>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</si>
  <si>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</si>
  <si>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</si>
  <si>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</si>
  <si>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</si>
  <si>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</si>
  <si>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</si>
  <si>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</si>
  <si>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</si>
  <si>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</si>
  <si>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</si>
  <si>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</si>
  <si>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</si>
  <si>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</si>
  <si>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</si>
  <si>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</si>
  <si>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</si>
  <si>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</si>
  <si>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</si>
  <si>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</si>
  <si>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</si>
  <si>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</si>
  <si>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</si>
  <si>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</si>
  <si>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</si>
  <si>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</si>
  <si>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</si>
  <si>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</si>
  <si>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</si>
  <si>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</si>
  <si>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</si>
  <si>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</si>
  <si>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</si>
  <si>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</si>
  <si>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</si>
  <si>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</si>
  <si>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</si>
  <si>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</si>
  <si>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</si>
  <si>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</si>
  <si>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</si>
  <si>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</si>
  <si>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</si>
  <si>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</si>
  <si>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</si>
  <si>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</si>
  <si>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</si>
  <si>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</si>
  <si>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</si>
  <si>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</si>
  <si>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</si>
  <si>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</si>
  <si>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</si>
  <si>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</si>
  <si>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</si>
  <si>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</si>
  <si>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</si>
  <si>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</si>
  <si>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</si>
  <si>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</si>
  <si>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</si>
  <si>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</si>
  <si>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</si>
  <si>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</si>
  <si>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</si>
  <si>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</si>
  <si>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</si>
  <si>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</si>
  <si>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</si>
  <si>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</si>
  <si>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</si>
  <si>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</si>
  <si>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</si>
  <si>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</si>
  <si>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</si>
  <si>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</si>
  <si>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</si>
  <si>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</si>
  <si>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</si>
  <si>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</si>
  <si>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</si>
  <si>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</si>
  <si>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</si>
  <si>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</si>
  <si>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</si>
  <si>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</si>
  <si>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</si>
  <si>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</si>
  <si>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</si>
  <si>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</si>
  <si>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</si>
  <si>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</si>
  <si>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</si>
  <si>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</si>
  <si>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</si>
  <si>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</si>
  <si>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</si>
  <si>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</si>
  <si>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</si>
  <si>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</si>
  <si>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</si>
  <si>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</si>
  <si>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</si>
  <si>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</si>
  <si>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</si>
  <si>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</si>
  <si>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</si>
  <si>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</si>
  <si>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</si>
  <si>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</si>
  <si>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</si>
  <si>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</si>
  <si>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</si>
  <si>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</si>
  <si>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</si>
  <si>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</si>
  <si>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</si>
  <si>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</si>
  <si>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</si>
  <si>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</si>
  <si>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</si>
  <si>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</si>
  <si>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</si>
  <si>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</si>
  <si>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</si>
  <si>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</si>
  <si>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</si>
  <si>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</si>
  <si>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</si>
  <si>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</si>
  <si>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</si>
  <si>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</si>
  <si>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</si>
  <si>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</si>
  <si>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</si>
  <si>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</si>
  <si>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</si>
  <si>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</si>
  <si>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</si>
  <si>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</si>
  <si>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</si>
  <si>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</si>
  <si>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</si>
  <si>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</si>
  <si>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</si>
  <si>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</si>
  <si>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</si>
  <si>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</si>
  <si>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</si>
  <si>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</si>
  <si>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</si>
  <si>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</si>
  <si>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</si>
  <si>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</si>
  <si>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</si>
  <si>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</si>
  <si>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</si>
  <si>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</si>
  <si>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</si>
  <si>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</si>
  <si>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</si>
  <si>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</si>
  <si>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</si>
  <si>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</si>
  <si>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</si>
  <si>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</si>
  <si>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</si>
  <si>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</si>
  <si>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</si>
  <si>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</si>
  <si>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</si>
  <si>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</si>
  <si>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</si>
  <si>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</si>
  <si>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</si>
  <si>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</si>
  <si>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</si>
  <si>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</si>
  <si>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</si>
  <si>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</si>
  <si>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</si>
  <si>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</si>
  <si>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</si>
  <si>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</si>
  <si>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</si>
  <si>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</si>
  <si>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</si>
  <si>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</si>
  <si>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</si>
  <si>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</si>
  <si>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</si>
  <si>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</si>
  <si>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</si>
  <si>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</si>
  <si>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</si>
  <si>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</si>
  <si>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</si>
  <si>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</si>
  <si>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</si>
  <si>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</si>
  <si>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</si>
  <si>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</si>
  <si>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</si>
  <si>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</si>
  <si>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</si>
  <si>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</si>
  <si>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</si>
  <si>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</si>
  <si>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</si>
  <si>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</si>
  <si>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</si>
  <si>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</si>
  <si>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</si>
  <si>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</si>
  <si>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</si>
  <si>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</si>
  <si>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</si>
  <si>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</si>
  <si>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</si>
  <si>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</si>
  <si>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</si>
  <si>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</si>
  <si>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</si>
  <si>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</si>
  <si>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</si>
  <si>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</si>
  <si>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</si>
  <si>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</si>
  <si>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</si>
  <si>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</si>
  <si>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</si>
  <si>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</si>
  <si>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</si>
  <si>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</si>
  <si>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</si>
  <si>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</si>
  <si>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</si>
  <si>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</si>
  <si>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</si>
  <si>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</si>
  <si>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</si>
  <si>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</si>
  <si>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</si>
  <si>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</si>
  <si>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</si>
  <si>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</si>
  <si>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</si>
  <si>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</si>
  <si>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</si>
  <si>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</si>
  <si>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</si>
  <si>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</si>
  <si>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</si>
  <si>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</si>
  <si>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</si>
  <si>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</si>
  <si>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</si>
  <si>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</si>
  <si>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</si>
  <si>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</si>
  <si>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</si>
  <si>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</si>
  <si>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</si>
  <si>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</si>
  <si>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</si>
  <si>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</si>
  <si>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</si>
  <si>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</si>
  <si>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</si>
  <si>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</si>
  <si>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</si>
  <si>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</si>
  <si>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</si>
  <si>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</si>
  <si>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</si>
  <si>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</si>
  <si>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</si>
  <si>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</si>
  <si>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</si>
  <si>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</si>
  <si>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</si>
  <si>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</si>
  <si>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</si>
  <si>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</si>
  <si>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</si>
  <si>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</si>
  <si>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</si>
  <si>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</si>
  <si>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</si>
  <si>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</si>
  <si>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</si>
  <si>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</si>
  <si>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</si>
  <si>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</si>
  <si>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</si>
  <si>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</si>
  <si>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</si>
  <si>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</si>
  <si>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</si>
  <si>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</si>
  <si>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</si>
  <si>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</si>
  <si>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</si>
  <si>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</si>
  <si>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</si>
  <si>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</si>
  <si>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</si>
  <si>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</si>
  <si>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</si>
  <si>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</si>
  <si>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</si>
  <si>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</si>
  <si>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</si>
  <si>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</si>
  <si>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</si>
  <si>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</si>
  <si>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</si>
  <si>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</si>
  <si>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</si>
  <si>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</si>
  <si>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</si>
  <si>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</si>
  <si>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</si>
  <si>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</si>
  <si>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</si>
  <si>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</si>
  <si>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</si>
  <si>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</si>
  <si>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</si>
  <si>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</si>
  <si>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</si>
  <si>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</si>
  <si>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</si>
  <si>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</si>
  <si>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</si>
  <si>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</si>
  <si>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</si>
  <si>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</si>
  <si>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</si>
  <si>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</si>
  <si>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</si>
  <si>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</si>
  <si>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</si>
  <si>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</si>
  <si>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</si>
  <si>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</si>
  <si>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</si>
  <si>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</si>
  <si>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</si>
  <si>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</si>
  <si>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</si>
  <si>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</si>
  <si>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</si>
  <si>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</si>
  <si>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</si>
  <si>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</si>
  <si>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</si>
  <si>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</si>
  <si>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</si>
  <si>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</si>
  <si>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</si>
  <si>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</si>
  <si>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</si>
  <si>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</si>
  <si>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</si>
  <si>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</si>
  <si>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</si>
  <si>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</si>
  <si>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</si>
  <si>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</si>
  <si>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</si>
  <si>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</si>
  <si>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</si>
  <si>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</si>
  <si>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</si>
  <si>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</si>
  <si>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</si>
  <si>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</si>
  <si>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</si>
  <si>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</si>
  <si>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</si>
  <si>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</si>
  <si>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</si>
  <si>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</si>
  <si>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</si>
  <si>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</si>
  <si>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</si>
  <si>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</si>
  <si>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</si>
  <si>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</si>
  <si>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</si>
  <si>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</si>
  <si>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</si>
  <si>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</si>
  <si>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</si>
  <si>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</si>
  <si>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</si>
  <si>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</si>
  <si>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</si>
  <si>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</si>
  <si>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</si>
  <si>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</si>
  <si>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</si>
  <si>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</si>
  <si>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</si>
  <si>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</si>
  <si>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</si>
  <si>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</si>
  <si>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</si>
  <si>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</si>
  <si>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</si>
  <si>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</si>
  <si>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</si>
  <si>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</si>
  <si>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</si>
  <si>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</si>
  <si>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</si>
  <si>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</si>
  <si>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</si>
  <si>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</si>
  <si>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</si>
  <si>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</si>
  <si>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</si>
  <si>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</si>
  <si>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</si>
  <si>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</si>
  <si>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</si>
  <si>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</si>
  <si>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</si>
  <si>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</si>
  <si>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</si>
  <si>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</si>
  <si>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</si>
  <si>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</si>
  <si>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</si>
  <si>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</si>
  <si>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</si>
  <si>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</si>
  <si>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</si>
  <si>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</si>
  <si>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</si>
  <si>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</si>
  <si>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</si>
  <si>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</si>
  <si>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</si>
  <si>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</si>
  <si>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</si>
  <si>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</si>
  <si>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</si>
  <si>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</si>
  <si>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</si>
  <si>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</si>
  <si>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</si>
  <si>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</si>
  <si>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</si>
  <si>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</si>
  <si>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</si>
  <si>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</si>
  <si>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</si>
  <si>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</si>
  <si>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</si>
  <si>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</si>
  <si>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</si>
  <si>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</si>
  <si>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</si>
  <si>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</si>
  <si>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</si>
  <si>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</si>
  <si>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</si>
  <si>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</si>
  <si>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</si>
  <si>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</si>
  <si>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</si>
  <si>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</si>
  <si>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</si>
  <si>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</si>
  <si>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</si>
  <si>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</si>
  <si>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</si>
  <si>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</si>
  <si>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</si>
  <si>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</si>
  <si>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</si>
  <si>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</si>
  <si>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</si>
  <si>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</si>
  <si>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</si>
  <si>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</si>
  <si>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</si>
  <si>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</si>
  <si>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</si>
  <si>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</si>
  <si>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</si>
  <si>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</si>
  <si>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</si>
  <si>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</si>
  <si>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</si>
  <si>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</si>
  <si>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</si>
  <si>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</si>
  <si>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</si>
  <si>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</si>
  <si>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</si>
  <si>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</si>
  <si>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</si>
  <si>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</si>
  <si>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</si>
  <si>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</si>
  <si>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</si>
  <si>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</si>
  <si>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</si>
  <si>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</si>
  <si>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</si>
  <si>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</si>
  <si>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</si>
  <si>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</si>
  <si>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</si>
  <si>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</si>
  <si>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</si>
  <si>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</si>
  <si>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</si>
  <si>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</si>
  <si>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</si>
  <si>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</si>
  <si>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</si>
  <si>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</si>
  <si>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</si>
  <si>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</si>
  <si>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</si>
  <si>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</si>
  <si>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</si>
  <si>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</si>
  <si>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</si>
  <si>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</si>
  <si>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</si>
  <si>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</si>
  <si>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</si>
  <si>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</si>
  <si>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</si>
  <si>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</si>
  <si>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</si>
  <si>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</si>
  <si>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</si>
  <si>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</si>
  <si>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</si>
  <si>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</si>
  <si>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</si>
  <si>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</si>
  <si>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</si>
  <si>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</si>
  <si>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</si>
  <si>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</si>
  <si>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</si>
  <si>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</si>
  <si>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</si>
  <si>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</si>
  <si>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</si>
  <si>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</si>
  <si>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</si>
  <si>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</si>
  <si>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</si>
  <si>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</si>
  <si>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</si>
  <si>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</si>
  <si>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</si>
  <si>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</si>
  <si>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</si>
  <si>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</si>
  <si>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</si>
  <si>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</si>
  <si>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</si>
  <si>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</si>
  <si>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</si>
  <si>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</si>
  <si>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</si>
  <si>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</si>
  <si>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</si>
  <si>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</si>
  <si>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</si>
  <si>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</si>
  <si>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</si>
  <si>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</si>
  <si>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</si>
  <si>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</si>
  <si>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</si>
  <si>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</si>
  <si>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</si>
  <si>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</si>
  <si>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</si>
  <si>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</si>
  <si>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</si>
  <si>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</si>
  <si>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</si>
  <si>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</si>
  <si>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</si>
  <si>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</si>
  <si>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</si>
  <si>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</si>
  <si>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</si>
  <si>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</si>
  <si>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</si>
  <si>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</si>
  <si>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</si>
  <si>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</si>
  <si>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</si>
  <si>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</si>
  <si>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</si>
  <si>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</si>
  <si>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</si>
  <si>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</si>
  <si>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</si>
  <si>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</si>
  <si>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</si>
  <si>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</si>
  <si>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</si>
  <si>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</si>
  <si>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</si>
  <si>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</si>
  <si>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</si>
  <si>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</si>
  <si>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</si>
  <si>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</si>
  <si>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</si>
  <si>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</si>
  <si>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</si>
  <si>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</si>
  <si>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</si>
  <si>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</si>
  <si>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</si>
  <si>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</si>
  <si>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</si>
  <si>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</si>
  <si>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</si>
  <si>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</si>
  <si>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</si>
  <si>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</si>
  <si>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</si>
  <si>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</si>
  <si>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</si>
  <si>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</si>
  <si>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</si>
  <si>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</si>
  <si>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</si>
  <si>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</si>
  <si>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</si>
  <si>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</si>
  <si>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</si>
  <si>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</si>
  <si>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</si>
  <si>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</si>
  <si>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</si>
  <si>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</si>
  <si>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</si>
  <si>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</si>
  <si>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</si>
  <si>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</si>
  <si>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</si>
  <si>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</si>
  <si>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</si>
  <si>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</si>
  <si>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</si>
  <si>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</si>
  <si>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</si>
  <si>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</si>
  <si>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</si>
  <si>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</si>
  <si>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</si>
  <si>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</si>
  <si>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</si>
  <si>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</si>
  <si>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</si>
  <si>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</si>
  <si>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</si>
  <si>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</si>
  <si>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</si>
  <si>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</si>
  <si>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</si>
  <si>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</si>
  <si>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</si>
  <si>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</si>
  <si>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</si>
  <si>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</si>
  <si>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</si>
  <si>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</si>
  <si>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</si>
  <si>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</si>
  <si>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</si>
  <si>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</si>
  <si>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</si>
  <si>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</si>
  <si>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</si>
  <si>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</si>
  <si>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</si>
  <si>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</si>
  <si>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</si>
  <si>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</si>
  <si>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</si>
  <si>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</si>
  <si>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</si>
  <si>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</si>
  <si>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</si>
  <si>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</si>
  <si>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</si>
  <si>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</si>
  <si>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</si>
  <si>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</si>
  <si>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</si>
  <si>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</si>
  <si>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</si>
  <si>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</si>
  <si>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</si>
  <si>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</si>
  <si>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</si>
  <si>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</si>
  <si>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</si>
  <si>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</si>
  <si>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</si>
  <si>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</si>
  <si>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</si>
  <si>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</si>
  <si>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</si>
  <si>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</si>
  <si>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</si>
  <si>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</si>
  <si>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</si>
  <si>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</si>
  <si>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</si>
  <si>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</si>
  <si>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</si>
  <si>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</si>
  <si>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</si>
  <si>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</si>
  <si>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</si>
  <si>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</si>
  <si>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</si>
  <si>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</si>
  <si>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</si>
  <si>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</si>
  <si>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</si>
  <si>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</si>
  <si>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</si>
  <si>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</si>
  <si>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</si>
  <si>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</si>
  <si>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</si>
  <si>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</si>
  <si>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</si>
  <si>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</si>
  <si>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</si>
  <si>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</si>
  <si>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</si>
  <si>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</si>
  <si>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</si>
  <si>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</si>
  <si>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</si>
  <si>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</si>
  <si>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</si>
  <si>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</si>
  <si>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</si>
  <si>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</si>
  <si>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</si>
  <si>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</si>
  <si>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</si>
  <si>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</si>
  <si>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</si>
  <si>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</si>
  <si>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</si>
  <si>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</si>
  <si>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</si>
  <si>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</si>
  <si>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</si>
  <si>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</si>
  <si>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</si>
  <si>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</si>
  <si>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</si>
  <si>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</si>
  <si>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</si>
  <si>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</si>
  <si>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</si>
  <si>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</si>
  <si>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</si>
  <si>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</si>
  <si>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</si>
  <si>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</si>
  <si>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</si>
  <si>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</si>
  <si>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</si>
  <si>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</si>
  <si>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</si>
  <si>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</si>
  <si>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</si>
  <si>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</si>
  <si>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</si>
  <si>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</si>
  <si>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</si>
  <si>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</si>
  <si>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</si>
  <si>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</si>
  <si>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</si>
  <si>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</si>
  <si>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</si>
  <si>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</si>
  <si>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</si>
  <si>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</si>
  <si>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</si>
  <si>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</si>
  <si>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</si>
  <si>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</si>
  <si>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</si>
  <si>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</si>
  <si>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</si>
  <si>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</si>
  <si>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</si>
  <si>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</si>
  <si>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</si>
  <si>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</si>
  <si>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</si>
  <si>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</si>
  <si>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</si>
  <si>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</si>
  <si>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</si>
  <si>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</si>
  <si>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</si>
  <si>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</si>
  <si>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</si>
  <si>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</si>
  <si>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</si>
  <si>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</si>
  <si>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</si>
  <si>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</si>
  <si>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</si>
  <si>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</si>
  <si>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</si>
  <si>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</si>
  <si>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</si>
  <si>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</si>
  <si>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</si>
  <si>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</si>
  <si>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</si>
  <si>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</si>
  <si>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</si>
  <si>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</si>
  <si>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</si>
  <si>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</si>
  <si>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</si>
  <si>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</si>
  <si>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</si>
  <si>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</si>
  <si>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</si>
  <si>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</si>
  <si>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</si>
  <si>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</si>
  <si>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</si>
  <si>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</si>
  <si>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</si>
  <si>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</si>
  <si>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</si>
  <si>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</si>
  <si>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</si>
  <si>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</si>
  <si>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</si>
  <si>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</si>
  <si>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</si>
  <si>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</si>
  <si>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</si>
  <si>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</si>
  <si>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</si>
  <si>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</si>
  <si>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</si>
  <si>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</si>
  <si>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</si>
  <si>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</si>
  <si>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</si>
  <si>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</si>
  <si>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</si>
  <si>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</si>
  <si>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</si>
  <si>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</si>
  <si>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</si>
  <si>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</si>
  <si>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</si>
  <si>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</si>
  <si>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</si>
  <si>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</si>
  <si>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</si>
  <si>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</si>
  <si>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</si>
  <si>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</si>
  <si>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</si>
  <si>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</si>
  <si>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</si>
  <si>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</si>
  <si>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</si>
  <si>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</si>
  <si>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</si>
  <si>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</si>
  <si>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</si>
  <si>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</si>
  <si>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</si>
  <si>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</si>
  <si>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</si>
  <si>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</si>
  <si>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</si>
  <si>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</si>
  <si>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</si>
  <si>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</si>
  <si>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</si>
  <si>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</si>
  <si>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</si>
  <si>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</si>
  <si>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</si>
  <si>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</si>
  <si>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</si>
  <si>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</si>
  <si>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</si>
  <si>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</si>
  <si>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</si>
  <si>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</si>
  <si>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</si>
  <si>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</si>
  <si>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</si>
  <si>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</si>
  <si>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</si>
  <si>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</si>
  <si>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</si>
  <si>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</si>
  <si>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</si>
  <si>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</si>
  <si>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</si>
  <si>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</si>
  <si>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</si>
  <si>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</si>
  <si>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</si>
  <si>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</si>
  <si>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</si>
  <si>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</si>
  <si>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</si>
  <si>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</si>
  <si>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</si>
  <si>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</si>
  <si>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</si>
  <si>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</si>
  <si>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</si>
  <si>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</si>
  <si>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</si>
  <si>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</si>
  <si>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</si>
  <si>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</si>
  <si>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</si>
  <si>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</si>
  <si>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</si>
  <si>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</si>
  <si>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</si>
  <si>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</si>
  <si>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</si>
  <si>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</si>
  <si>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</si>
  <si>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</si>
  <si>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</si>
  <si>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</si>
  <si>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</si>
  <si>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</si>
  <si>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</si>
  <si>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</si>
  <si>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</si>
  <si>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</si>
  <si>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</si>
  <si>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</si>
  <si>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</si>
  <si>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</si>
  <si>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</si>
  <si>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</si>
  <si>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</si>
  <si>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</si>
  <si>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</si>
  <si>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</si>
  <si>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</si>
  <si>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</si>
  <si>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</si>
  <si>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</si>
  <si>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</si>
  <si>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</si>
  <si>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</si>
  <si>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</si>
  <si>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</si>
  <si>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</si>
  <si>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</si>
  <si>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</si>
  <si>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</si>
  <si>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</si>
  <si>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</si>
  <si>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</si>
  <si>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</si>
  <si>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</si>
  <si>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</si>
  <si>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</si>
  <si>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</si>
  <si>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</si>
  <si>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</si>
  <si>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</si>
  <si>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</si>
  <si>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</si>
  <si>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</si>
  <si>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</si>
  <si>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</si>
  <si>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</si>
  <si>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</si>
  <si>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</si>
  <si>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</si>
  <si>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</si>
  <si>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</si>
  <si>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</si>
  <si>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</si>
  <si>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</si>
  <si>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</si>
  <si>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</si>
  <si>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</si>
  <si>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</si>
  <si>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</si>
  <si>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</si>
  <si>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</si>
  <si>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</si>
  <si>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</si>
  <si>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</si>
  <si>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</si>
  <si>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</si>
  <si>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</si>
  <si>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</si>
  <si>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</si>
  <si>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</si>
  <si>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</si>
  <si>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</si>
  <si>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</si>
  <si>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</si>
  <si>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</si>
  <si>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</si>
  <si>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</si>
  <si>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</si>
  <si>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</si>
  <si>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</si>
  <si>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</si>
  <si>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</si>
  <si>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</si>
  <si>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</si>
  <si>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</si>
  <si>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</si>
  <si>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</si>
  <si>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</si>
  <si>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</si>
  <si>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</si>
  <si>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</si>
  <si>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</si>
  <si>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</si>
  <si>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</si>
  <si>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</si>
  <si>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</si>
  <si>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</si>
  <si>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</si>
  <si>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</si>
  <si>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</si>
  <si>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</si>
  <si>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</si>
  <si>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</si>
  <si>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</si>
  <si>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</si>
  <si>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</si>
  <si>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</si>
  <si>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</si>
  <si>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</si>
  <si>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</si>
  <si>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</si>
  <si>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</si>
  <si>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</si>
  <si>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</si>
  <si>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</si>
  <si>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</si>
  <si>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</si>
  <si>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</si>
  <si>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</si>
  <si>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</si>
  <si>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</si>
  <si>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</si>
  <si>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</si>
  <si>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</si>
  <si>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</si>
  <si>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</si>
  <si>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</si>
  <si>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</si>
  <si>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</si>
  <si>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</si>
  <si>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</si>
  <si>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</si>
  <si>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</si>
  <si>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</si>
  <si>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</si>
  <si>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</si>
  <si>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</si>
  <si>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</si>
  <si>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</si>
  <si>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</si>
  <si>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</si>
  <si>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</si>
  <si>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</si>
  <si>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</si>
  <si>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</si>
  <si>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</si>
  <si>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</si>
  <si>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</si>
  <si>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</si>
  <si>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</si>
  <si>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</si>
  <si>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</si>
  <si>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</si>
  <si>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</si>
  <si>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</si>
  <si>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</si>
  <si>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</si>
  <si>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</si>
  <si>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</si>
  <si>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</si>
  <si>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</si>
  <si>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</si>
  <si>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</si>
  <si>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</si>
  <si>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</si>
  <si>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</si>
  <si>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</si>
  <si>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</si>
  <si>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</si>
  <si>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</si>
  <si>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</si>
  <si>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</si>
  <si>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</si>
  <si>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</si>
  <si>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</si>
  <si>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</si>
  <si>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</si>
  <si>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</si>
  <si>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</si>
  <si>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</si>
  <si>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</si>
  <si>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</si>
  <si>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</si>
  <si>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</si>
  <si>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</si>
  <si>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</si>
  <si>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</si>
  <si>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</si>
  <si>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</si>
  <si>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</si>
  <si>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</si>
  <si>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</si>
  <si>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</si>
  <si>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</si>
  <si>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</si>
  <si>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</si>
  <si>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</si>
  <si>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</si>
  <si>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</si>
  <si>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</si>
  <si>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</si>
  <si>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</si>
  <si>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</si>
  <si>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</si>
  <si>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</si>
  <si>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</si>
  <si>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</si>
  <si>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</si>
  <si>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</si>
  <si>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</si>
  <si>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</si>
  <si>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</si>
  <si>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</si>
  <si>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</si>
  <si>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</si>
  <si>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</si>
  <si>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</si>
  <si>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</si>
  <si>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</si>
  <si>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</si>
  <si>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</si>
  <si>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</si>
  <si>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</si>
  <si>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</si>
  <si>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</si>
  <si>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</si>
  <si>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</si>
  <si>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</si>
  <si>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</si>
  <si>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</si>
  <si>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</si>
  <si>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</si>
  <si>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</si>
  <si>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</si>
  <si>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</si>
  <si>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</si>
  <si>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</si>
  <si>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</si>
  <si>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</si>
  <si>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</si>
  <si>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</si>
  <si>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</si>
  <si>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</si>
  <si>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</si>
  <si>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</si>
  <si>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</si>
  <si>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</si>
  <si>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</si>
  <si>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</si>
  <si>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</si>
  <si>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</si>
  <si>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</si>
  <si>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</si>
  <si>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</si>
  <si>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</si>
  <si>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</si>
  <si>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</si>
  <si>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</si>
  <si>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</si>
  <si>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</si>
  <si>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</si>
  <si>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</si>
  <si>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</si>
  <si>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</si>
  <si>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</si>
  <si>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</si>
  <si>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</si>
  <si>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</si>
  <si>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</si>
  <si>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</si>
  <si>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</si>
  <si>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</si>
  <si>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</si>
  <si>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</si>
  <si>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</si>
  <si>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</si>
  <si>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</si>
  <si>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</si>
  <si>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</si>
  <si>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</si>
  <si>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</si>
  <si>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</si>
  <si>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</si>
  <si>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</si>
  <si>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</si>
  <si>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</si>
  <si>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</si>
  <si>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</si>
  <si>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</si>
  <si>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</si>
  <si>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</si>
  <si>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</si>
  <si>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</si>
  <si>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</si>
  <si>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</si>
  <si>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</si>
  <si>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</si>
  <si>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</si>
  <si>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</si>
  <si>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</si>
  <si>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</si>
  <si>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</si>
  <si>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</si>
  <si>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</si>
  <si>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</si>
  <si>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</si>
  <si>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</si>
  <si>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</si>
  <si>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</si>
  <si>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</si>
  <si>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</si>
  <si>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</si>
  <si>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</si>
  <si>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</si>
  <si>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</si>
  <si>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</si>
  <si>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</si>
  <si>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</si>
  <si>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</si>
  <si>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</si>
  <si>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</si>
  <si>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</si>
  <si>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</si>
  <si>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</si>
  <si>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</si>
  <si>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</si>
  <si>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</si>
  <si>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</si>
  <si>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</si>
  <si>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</si>
  <si>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</si>
  <si>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</si>
  <si>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</si>
  <si>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</si>
  <si>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</si>
  <si>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</si>
  <si>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</si>
  <si>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</si>
  <si>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</si>
  <si>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</si>
  <si>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</si>
  <si>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</si>
  <si>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</si>
  <si>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</si>
  <si>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</si>
  <si>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</si>
  <si>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</si>
  <si>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</si>
  <si>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</si>
  <si>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</si>
  <si>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</si>
  <si>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</si>
  <si>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</si>
  <si>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</si>
  <si>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</si>
  <si>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</si>
  <si>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</si>
  <si>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</si>
  <si>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</si>
  <si>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</si>
  <si>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</si>
  <si>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</si>
  <si>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</si>
  <si>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</si>
  <si>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</si>
  <si>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</si>
  <si>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</si>
  <si>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</si>
  <si>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</si>
  <si>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</si>
  <si>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</si>
  <si>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</si>
  <si>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</si>
  <si>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</si>
  <si>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</si>
  <si>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</si>
  <si>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</si>
  <si>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</si>
  <si>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</si>
  <si>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</si>
  <si>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</si>
  <si>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</si>
  <si>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</si>
  <si>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</si>
  <si>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</si>
  <si>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</si>
  <si>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</si>
  <si>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</si>
  <si>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</si>
  <si>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</si>
  <si>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</si>
  <si>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</si>
  <si>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</si>
  <si>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</si>
  <si>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</si>
  <si>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</si>
  <si>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</si>
  <si>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</si>
  <si>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</si>
  <si>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</si>
  <si>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</si>
  <si>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</si>
  <si>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</si>
  <si>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</si>
  <si>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</si>
  <si>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</si>
  <si>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</si>
  <si>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</si>
  <si>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</si>
  <si>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</si>
  <si>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</si>
  <si>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</si>
  <si>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</si>
  <si>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</si>
  <si>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</si>
  <si>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</si>
  <si>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</si>
  <si>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</si>
  <si>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</si>
  <si>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</si>
  <si>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</si>
  <si>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</si>
  <si>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</si>
  <si>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</si>
  <si>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</si>
  <si>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</si>
  <si>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</si>
  <si>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</si>
  <si>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</si>
  <si>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</si>
  <si>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</si>
  <si>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</si>
  <si>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</si>
  <si>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</si>
  <si>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</si>
  <si>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</si>
  <si>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</si>
  <si>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</si>
  <si>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</si>
  <si>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</si>
  <si>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</si>
  <si>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</si>
  <si>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</si>
  <si>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</si>
  <si>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</si>
  <si>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</si>
  <si>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</si>
  <si>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</si>
  <si>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</si>
  <si>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</si>
  <si>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</si>
  <si>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</si>
  <si>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</si>
  <si>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</si>
  <si>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</si>
  <si>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</si>
  <si>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</si>
  <si>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</si>
  <si>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</si>
  <si>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</si>
  <si>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</si>
  <si>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</si>
  <si>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</si>
  <si>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</si>
  <si>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</si>
  <si>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</si>
  <si>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</si>
  <si>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</si>
  <si>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</si>
  <si>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</si>
  <si>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</si>
  <si>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</si>
  <si>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</si>
  <si>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</si>
  <si>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</si>
  <si>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</si>
  <si>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</si>
  <si>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</si>
  <si>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</si>
  <si>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</si>
  <si>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</si>
  <si>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</si>
  <si>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</si>
  <si>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</si>
  <si>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</si>
  <si>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</si>
  <si>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</si>
  <si>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</si>
  <si>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</si>
  <si>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</si>
  <si>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</si>
  <si>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</si>
  <si>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</si>
  <si>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</si>
  <si>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</si>
  <si>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</si>
  <si>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</si>
  <si>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</si>
  <si>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</si>
  <si>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</si>
  <si>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</si>
  <si>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</si>
  <si>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</si>
  <si>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</si>
  <si>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</si>
  <si>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</si>
  <si>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</si>
  <si>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</si>
  <si>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</si>
  <si>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</si>
  <si>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</si>
  <si>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</si>
  <si>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</si>
  <si>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</si>
  <si>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</si>
  <si>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</si>
  <si>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</si>
  <si>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</si>
  <si>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</si>
  <si>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</si>
  <si>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</si>
  <si>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</si>
  <si>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</si>
  <si>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</si>
  <si>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</si>
  <si>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</si>
  <si>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</si>
  <si>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</si>
  <si>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</si>
  <si>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</si>
  <si>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</si>
  <si>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</si>
  <si>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</si>
  <si>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</si>
  <si>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</si>
  <si>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</si>
  <si>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</si>
  <si>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</si>
  <si>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</si>
  <si>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</si>
  <si>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</si>
  <si>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</si>
  <si>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</si>
  <si>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</si>
  <si>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</si>
  <si>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</si>
  <si>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</si>
  <si>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</si>
  <si>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</si>
  <si>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</si>
  <si>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</si>
  <si>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</si>
  <si>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</si>
  <si>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</si>
  <si>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</si>
  <si>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</si>
  <si>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</si>
  <si>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</si>
  <si>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</si>
  <si>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</si>
  <si>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</si>
  <si>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</si>
  <si>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</si>
  <si>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</si>
  <si>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</si>
  <si>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</si>
  <si>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</si>
  <si>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</si>
  <si>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</si>
  <si>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</si>
  <si>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</si>
  <si>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</si>
  <si>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</si>
  <si>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</si>
  <si>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</si>
  <si>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</si>
  <si>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</si>
  <si>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</si>
  <si>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</si>
  <si>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</si>
  <si>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</si>
  <si>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</si>
  <si>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</si>
  <si>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</si>
  <si>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</si>
  <si>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</si>
  <si>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</si>
  <si>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</si>
  <si>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</si>
  <si>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</si>
  <si>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</si>
  <si>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</si>
  <si>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</si>
  <si>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</si>
  <si>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</si>
  <si>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</si>
  <si>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</si>
  <si>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</si>
  <si>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</si>
  <si>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</si>
  <si>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</si>
  <si>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</si>
  <si>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</si>
  <si>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</si>
  <si>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</si>
  <si>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</si>
  <si>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</si>
  <si>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</si>
  <si>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</si>
  <si>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</si>
  <si>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</si>
  <si>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</si>
  <si>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</si>
  <si>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</si>
  <si>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</si>
  <si>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</si>
  <si>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</si>
  <si>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</si>
  <si>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</si>
  <si>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</si>
  <si>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</si>
  <si>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</si>
  <si>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</si>
  <si>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</si>
  <si>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</si>
  <si>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</si>
  <si>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</si>
  <si>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</si>
  <si>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</si>
  <si>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</si>
  <si>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</si>
  <si>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</si>
  <si>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</si>
  <si>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</si>
  <si>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</si>
  <si>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</si>
  <si>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</si>
  <si>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</si>
  <si>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</si>
  <si>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</si>
  <si>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</si>
  <si>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</si>
  <si>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</si>
  <si>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</si>
  <si>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</si>
  <si>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</si>
  <si>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</si>
  <si>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</si>
  <si>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</si>
  <si>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</si>
  <si>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</si>
  <si>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</si>
  <si>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</si>
  <si>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</si>
  <si>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</si>
  <si>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</si>
  <si>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</si>
  <si>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</si>
  <si>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</si>
  <si>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</si>
  <si>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</si>
  <si>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</si>
  <si>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</si>
  <si>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</si>
  <si>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</si>
  <si>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</si>
  <si>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</si>
  <si>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</si>
  <si>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</si>
  <si>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</si>
  <si>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</si>
  <si>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</si>
  <si>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</si>
  <si>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</si>
  <si>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</si>
  <si>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</si>
  <si>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</si>
  <si>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</si>
  <si>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</si>
  <si>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</si>
  <si>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</si>
  <si>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</si>
  <si>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</si>
  <si>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</si>
  <si>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</si>
  <si>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</si>
  <si>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</si>
  <si>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</si>
  <si>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</si>
  <si>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</si>
  <si>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</si>
  <si>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</si>
  <si>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</si>
  <si>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</si>
  <si>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</si>
  <si>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</si>
  <si>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</si>
  <si>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</si>
  <si>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</si>
  <si>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</si>
  <si>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</si>
  <si>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</si>
  <si>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</si>
  <si>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</si>
  <si>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</si>
  <si>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</si>
  <si>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</si>
  <si>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</si>
  <si>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</si>
  <si>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</si>
  <si>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</si>
  <si>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</si>
  <si>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</si>
  <si>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</si>
  <si>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</si>
  <si>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</si>
  <si>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</si>
  <si>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</si>
  <si>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</si>
  <si>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</si>
  <si>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</si>
  <si>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</si>
  <si>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</si>
  <si>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</si>
  <si>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</si>
  <si>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</si>
  <si>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</si>
  <si>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</si>
  <si>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</si>
  <si>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</si>
  <si>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</si>
  <si>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</si>
  <si>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</si>
  <si>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</si>
  <si>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</si>
  <si>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</si>
  <si>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</si>
  <si>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</si>
  <si>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</si>
  <si>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</si>
  <si>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</si>
  <si>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</si>
  <si>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</si>
  <si>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</si>
  <si>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</si>
  <si>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</si>
  <si>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</si>
  <si>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</si>
  <si>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</si>
  <si>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</si>
  <si>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</si>
  <si>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</si>
  <si>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</si>
  <si>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</si>
  <si>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</si>
  <si>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</si>
  <si>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</si>
  <si>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</si>
  <si>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</si>
  <si>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</si>
  <si>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</si>
  <si>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</si>
  <si>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</si>
  <si>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</si>
  <si>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</si>
  <si>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</si>
  <si>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</si>
  <si>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</si>
  <si>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</si>
  <si>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</si>
  <si>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</si>
  <si>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</si>
  <si>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</si>
  <si>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</si>
  <si>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</si>
  <si>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</si>
  <si>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</si>
  <si>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</si>
  <si>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</si>
  <si>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</si>
  <si>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</si>
  <si>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</si>
  <si>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</si>
  <si>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</si>
  <si>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</si>
  <si>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</si>
  <si>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</si>
  <si>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</si>
  <si>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</si>
  <si>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</si>
  <si>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</si>
  <si>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</si>
  <si>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</si>
  <si>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</si>
  <si>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</si>
  <si>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</si>
  <si>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</si>
  <si>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</si>
  <si>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</si>
  <si>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</si>
  <si>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</si>
  <si>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</si>
  <si>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</si>
  <si>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</si>
  <si>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</si>
  <si>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</si>
  <si>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</si>
  <si>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</si>
  <si>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</si>
  <si>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</si>
  <si>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</si>
  <si>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</si>
  <si>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</si>
  <si>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</si>
  <si>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</si>
  <si>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</si>
  <si>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</si>
  <si>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</si>
  <si>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</si>
  <si>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</si>
  <si>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</si>
  <si>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</si>
  <si>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</si>
  <si>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</si>
  <si>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</si>
  <si>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</si>
  <si>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</si>
  <si>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</si>
  <si>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</si>
  <si>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</si>
  <si>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</si>
  <si>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</si>
  <si>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</si>
  <si>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</si>
  <si>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</si>
  <si>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</si>
  <si>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</si>
  <si>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</si>
  <si>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</si>
  <si>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</si>
  <si>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</si>
  <si>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</si>
  <si>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</si>
  <si>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</si>
  <si>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</si>
  <si>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</si>
  <si>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</si>
  <si>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</si>
  <si>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</si>
  <si>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</si>
  <si>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</si>
  <si>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</si>
  <si>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</si>
  <si>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</si>
  <si>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</si>
  <si>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</si>
  <si>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</si>
  <si>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</si>
  <si>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</si>
  <si>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</si>
  <si>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</si>
  <si>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</si>
  <si>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</si>
  <si>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</si>
  <si>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</si>
  <si>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</si>
  <si>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</si>
  <si>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</si>
  <si>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</si>
  <si>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</si>
  <si>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</si>
  <si>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</si>
  <si>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</si>
  <si>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</si>
  <si>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</si>
  <si>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</si>
  <si>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</si>
  <si>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</si>
  <si>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</si>
  <si>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</si>
  <si>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</si>
  <si>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</si>
  <si>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</si>
  <si>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</si>
  <si>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</si>
  <si>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</si>
  <si>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</si>
  <si>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</si>
  <si>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</si>
  <si>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</si>
  <si>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</si>
  <si>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</si>
  <si>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</si>
  <si>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</si>
  <si>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</si>
  <si>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</si>
  <si>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</si>
  <si>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</si>
  <si>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</si>
  <si>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</si>
  <si>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</si>
  <si>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</si>
  <si>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</si>
  <si>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</si>
  <si>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</si>
  <si>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</si>
  <si>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</si>
  <si>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</si>
  <si>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</si>
  <si>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</si>
  <si>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</si>
  <si>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</si>
  <si>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</si>
  <si>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</si>
  <si>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</si>
  <si>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</si>
  <si>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</si>
  <si>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</si>
  <si>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</si>
  <si>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</si>
  <si>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</si>
  <si>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</si>
  <si>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</si>
  <si>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</si>
  <si>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</si>
  <si>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</si>
  <si>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</si>
  <si>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</si>
  <si>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</si>
  <si>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</si>
  <si>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</si>
  <si>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</si>
  <si>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</si>
  <si>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</si>
  <si>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</si>
  <si>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</si>
  <si>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</si>
  <si>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</si>
  <si>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</si>
  <si>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</si>
  <si>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</si>
  <si>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</si>
  <si>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</si>
  <si>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</si>
  <si>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</si>
  <si>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</si>
  <si>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</si>
  <si>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</si>
  <si>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</si>
  <si>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</si>
  <si>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</si>
  <si>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</si>
  <si>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</si>
  <si>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</si>
  <si>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</si>
  <si>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</si>
  <si>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</si>
  <si>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</si>
  <si>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</si>
  <si>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</si>
  <si>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</si>
  <si>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</si>
  <si>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</si>
  <si>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</si>
  <si>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</si>
  <si>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</si>
  <si>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</si>
  <si>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</si>
  <si>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</si>
  <si>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</si>
  <si>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</si>
  <si>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</si>
  <si>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</si>
  <si>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</si>
  <si>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</si>
  <si>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</si>
  <si>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</si>
  <si>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</si>
  <si>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</si>
  <si>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</si>
  <si>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</si>
  <si>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</si>
  <si>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</si>
  <si>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</si>
  <si>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</si>
  <si>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</si>
  <si>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</si>
  <si>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</si>
  <si>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</si>
  <si>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</si>
  <si>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</si>
  <si>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</si>
  <si>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</si>
  <si>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</si>
  <si>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</si>
  <si>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</si>
  <si>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</si>
  <si>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</si>
  <si>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</si>
  <si>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</si>
  <si>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</si>
  <si>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</si>
  <si>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</si>
  <si>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</si>
  <si>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</si>
  <si>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</si>
  <si>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</si>
  <si>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</si>
  <si>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</si>
  <si>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</si>
  <si>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</si>
  <si>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</si>
  <si>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</si>
  <si>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</si>
  <si>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</si>
  <si>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</si>
  <si>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</si>
  <si>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</si>
  <si>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</si>
  <si>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</si>
  <si>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</si>
  <si>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</si>
  <si>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</si>
  <si>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</si>
  <si>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</si>
  <si>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</si>
  <si>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</si>
  <si>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</si>
  <si>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</si>
  <si>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</si>
  <si>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</si>
  <si>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</si>
  <si>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</si>
  <si>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</si>
  <si>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</si>
  <si>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</si>
  <si>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</si>
  <si>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</si>
  <si>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</si>
  <si>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</si>
  <si>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</si>
  <si>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</si>
  <si>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</si>
  <si>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</si>
  <si>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</si>
  <si>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</si>
  <si>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</si>
  <si>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</si>
  <si>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</si>
  <si>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</si>
  <si>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</si>
  <si>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</si>
  <si>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</si>
  <si>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</si>
  <si>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</si>
  <si>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</si>
  <si>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</si>
  <si>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</si>
  <si>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</si>
  <si>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</si>
  <si>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</si>
  <si>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</si>
  <si>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</si>
  <si>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</si>
  <si>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</si>
  <si>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</si>
  <si>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</si>
  <si>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</si>
  <si>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</si>
  <si>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</si>
  <si>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</si>
  <si>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</si>
  <si>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</si>
  <si>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</si>
  <si>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</si>
  <si>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</si>
  <si>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</si>
  <si>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</si>
  <si>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</si>
  <si>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</si>
  <si>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</si>
  <si>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</si>
  <si>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</si>
  <si>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</si>
  <si>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</si>
  <si>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</si>
  <si>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</si>
  <si>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</si>
  <si>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</si>
  <si>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</si>
  <si>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</si>
  <si>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</si>
  <si>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</si>
  <si>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</si>
  <si>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</si>
  <si>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</si>
  <si>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</si>
  <si>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</si>
  <si>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</si>
  <si>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</si>
  <si>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</si>
  <si>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</si>
  <si>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</si>
  <si>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</si>
  <si>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</si>
  <si>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</si>
  <si>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</si>
  <si>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</si>
  <si>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</si>
  <si>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</si>
  <si>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</si>
  <si>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</si>
  <si>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</si>
  <si>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</si>
  <si>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</si>
  <si>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</si>
  <si>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</si>
  <si>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</si>
  <si>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</si>
  <si>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</si>
  <si>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</si>
  <si>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</si>
  <si>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</si>
  <si>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</si>
  <si>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</si>
  <si>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</si>
  <si>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</si>
  <si>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</si>
  <si>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</si>
  <si>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</si>
  <si>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</si>
  <si>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</si>
  <si>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</si>
  <si>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</si>
  <si>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</si>
  <si>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</si>
  <si>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</si>
  <si>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</si>
  <si>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</si>
  <si>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</si>
  <si>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</si>
  <si>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</si>
  <si>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</si>
  <si>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</si>
  <si>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</si>
  <si>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</si>
  <si>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</si>
  <si>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</si>
  <si>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</si>
  <si>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</si>
  <si>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</si>
  <si>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</si>
  <si>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</si>
  <si>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</si>
  <si>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</si>
  <si>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</si>
  <si>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</si>
  <si>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</si>
  <si>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</si>
  <si>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</si>
  <si>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</si>
  <si>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</si>
  <si>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</si>
  <si>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</si>
  <si>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</si>
  <si>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</si>
  <si>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</si>
  <si>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</si>
  <si>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</si>
  <si>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</si>
  <si>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</si>
  <si>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</si>
  <si>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</si>
  <si>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</si>
  <si>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</si>
  <si>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</si>
  <si>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</si>
  <si>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</si>
  <si>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</si>
  <si>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</si>
  <si>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</si>
  <si>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</si>
  <si>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</si>
  <si>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</si>
  <si>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</si>
  <si>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</si>
  <si>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</si>
  <si>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</si>
  <si>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</si>
  <si>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</si>
  <si>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</si>
  <si>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</si>
  <si>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</si>
  <si>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</si>
  <si>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</si>
  <si>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</si>
  <si>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</si>
  <si>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</si>
  <si>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</si>
  <si>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</si>
  <si>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</si>
  <si>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</si>
  <si>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</si>
  <si>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</si>
  <si>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</si>
  <si>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</si>
  <si>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</si>
  <si>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</si>
  <si>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</si>
  <si>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</si>
  <si>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</si>
  <si>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</si>
  <si>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</si>
  <si>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</si>
  <si>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</si>
  <si>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</si>
  <si>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</si>
  <si>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</si>
  <si>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</si>
  <si>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</si>
  <si>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</si>
  <si>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</si>
  <si>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</si>
  <si>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</si>
  <si>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</si>
  <si>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</si>
  <si>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</si>
  <si>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</si>
  <si>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</si>
  <si>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</si>
  <si>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</si>
  <si>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</si>
  <si>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</si>
  <si>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</si>
  <si>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</si>
  <si>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</si>
  <si>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</si>
  <si>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</si>
  <si>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</si>
  <si>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</si>
  <si>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</si>
  <si>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</si>
  <si>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</si>
  <si>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</si>
  <si>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</si>
  <si>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</si>
  <si>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</si>
  <si>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</si>
  <si>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</si>
  <si>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</si>
  <si>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</si>
  <si>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</si>
  <si>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</si>
  <si>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</si>
  <si>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</si>
  <si>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</si>
  <si>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</si>
  <si>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</si>
  <si>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</si>
  <si>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</si>
  <si>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</si>
  <si>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</si>
  <si>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</si>
  <si>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</si>
  <si>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</si>
  <si>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</si>
  <si>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</si>
  <si>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</si>
  <si>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</si>
  <si>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</si>
  <si>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</si>
  <si>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</si>
  <si>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</si>
  <si>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</si>
  <si>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</si>
  <si>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</si>
  <si>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</si>
  <si>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</si>
  <si>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</si>
  <si>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</si>
  <si>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</si>
  <si>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</si>
  <si>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</si>
  <si>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</si>
  <si>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</si>
  <si>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</si>
  <si>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</si>
  <si>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</si>
  <si>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</si>
  <si>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</si>
  <si>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</si>
  <si>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</si>
  <si>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</si>
  <si>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</si>
  <si>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</si>
  <si>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</si>
  <si>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</si>
  <si>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</si>
  <si>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</si>
  <si>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</si>
  <si>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</si>
  <si>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</si>
  <si>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</si>
  <si>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</si>
  <si>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</si>
  <si>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</si>
  <si>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</si>
  <si>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</si>
  <si>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</si>
  <si>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</si>
  <si>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</si>
  <si>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</si>
  <si>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</si>
  <si>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</si>
  <si>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</si>
  <si>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</si>
  <si>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</si>
  <si>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</si>
  <si>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</si>
  <si>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</si>
  <si>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</si>
  <si>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</si>
  <si>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</si>
  <si>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</si>
  <si>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</si>
  <si>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</si>
  <si>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</si>
  <si>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</si>
  <si>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</si>
  <si>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</si>
  <si>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</si>
  <si>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</si>
  <si>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</si>
  <si>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</si>
  <si>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</si>
  <si>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</si>
  <si>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</si>
  <si>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</si>
  <si>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</si>
  <si>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</si>
  <si>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</si>
  <si>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</si>
  <si>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</si>
  <si>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</si>
  <si>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</si>
  <si>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</si>
  <si>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</si>
  <si>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</si>
  <si>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</si>
  <si>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</si>
  <si>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</si>
  <si>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</si>
  <si>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</si>
  <si>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</si>
  <si>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</si>
  <si>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</si>
  <si>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</si>
  <si>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</si>
  <si>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</si>
  <si>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</si>
  <si>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</si>
  <si>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</si>
  <si>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</si>
  <si>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</si>
  <si>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</si>
  <si>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</si>
  <si>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</si>
  <si>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</si>
  <si>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</si>
  <si>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</si>
  <si>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</si>
  <si>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</si>
  <si>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</si>
  <si>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</si>
  <si>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</si>
  <si>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</si>
  <si>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</si>
  <si>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</si>
  <si>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</si>
  <si>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</si>
  <si>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</si>
  <si>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</si>
  <si>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</si>
  <si>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</si>
  <si>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</si>
  <si>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</si>
  <si>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</si>
  <si>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</si>
  <si>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</si>
  <si>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</si>
  <si>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</si>
  <si>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</si>
  <si>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</si>
  <si>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</si>
  <si>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</si>
  <si>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</si>
  <si>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</si>
  <si>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</si>
  <si>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</si>
  <si>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</si>
  <si>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</si>
  <si>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</si>
  <si>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</si>
  <si>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</si>
  <si>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</si>
  <si>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</si>
  <si>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</si>
  <si>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</si>
  <si>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</si>
  <si>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</si>
  <si>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</si>
  <si>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</si>
  <si>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</si>
  <si>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</si>
  <si>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</si>
  <si>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</si>
  <si>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</si>
  <si>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</si>
  <si>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</si>
  <si>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</si>
  <si>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</si>
  <si>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</si>
  <si>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</si>
  <si>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</si>
  <si>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</si>
  <si>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</si>
  <si>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</si>
  <si>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</si>
  <si>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</si>
  <si>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</si>
  <si>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</si>
  <si>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</si>
  <si>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</si>
  <si>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</si>
  <si>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</si>
  <si>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</si>
  <si>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</si>
  <si>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</si>
  <si>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</si>
  <si>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</si>
  <si>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</si>
  <si>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</si>
  <si>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</si>
  <si>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</si>
  <si>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</si>
  <si>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</si>
  <si>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</si>
  <si>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</si>
  <si>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</si>
  <si>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</si>
  <si>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</si>
  <si>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</si>
  <si>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</si>
  <si>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</si>
  <si>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</si>
  <si>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</si>
  <si>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</si>
  <si>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</si>
  <si>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</si>
  <si>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</si>
  <si>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</si>
  <si>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</si>
  <si>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</si>
  <si>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</si>
  <si>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</si>
  <si>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</si>
  <si>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</si>
  <si>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</si>
  <si>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</si>
  <si>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</si>
  <si>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</si>
  <si>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</si>
  <si>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</si>
  <si>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</si>
  <si>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</si>
  <si>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</si>
  <si>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</si>
  <si>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</si>
  <si>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</si>
  <si>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</si>
  <si>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</si>
  <si>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</si>
  <si>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</si>
  <si>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</si>
  <si>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</si>
  <si>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</si>
  <si>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</si>
  <si>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</si>
  <si>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</si>
  <si>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</si>
  <si>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</si>
  <si>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</si>
  <si>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</si>
  <si>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</si>
  <si>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</si>
  <si>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</si>
  <si>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</si>
  <si>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</si>
  <si>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</si>
  <si>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</si>
  <si>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</si>
  <si>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</si>
  <si>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</si>
  <si>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</si>
  <si>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</si>
  <si>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</si>
  <si>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</si>
  <si>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</si>
  <si>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</si>
  <si>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</si>
  <si>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</si>
  <si>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</si>
  <si>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</si>
  <si>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</si>
  <si>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</si>
  <si>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</si>
  <si>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</si>
  <si>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</si>
  <si>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</si>
  <si>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</si>
  <si>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</si>
  <si>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</si>
  <si>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</si>
  <si>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</si>
  <si>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</si>
  <si>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</si>
  <si>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</si>
  <si>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</si>
  <si>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</si>
  <si>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</si>
  <si>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</si>
  <si>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</si>
  <si>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</si>
  <si>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</si>
  <si>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</si>
  <si>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</si>
  <si>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</si>
  <si>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</si>
  <si>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</si>
  <si>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</si>
  <si>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</si>
  <si>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</si>
  <si>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</si>
  <si>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</si>
  <si>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</si>
  <si>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</si>
  <si>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</si>
  <si>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</si>
  <si>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</si>
  <si>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</si>
  <si>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</si>
  <si>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</si>
  <si>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</si>
  <si>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</si>
  <si>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</si>
  <si>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</si>
  <si>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</si>
  <si>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</si>
  <si>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</si>
  <si>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</si>
  <si>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</si>
  <si>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</si>
  <si>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</si>
  <si>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</si>
  <si>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</si>
  <si>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</si>
  <si>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</si>
  <si>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</si>
  <si>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</si>
  <si>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</si>
  <si>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</si>
  <si>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</si>
  <si>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</si>
  <si>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</si>
  <si>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</si>
  <si>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</si>
  <si>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</si>
  <si>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</si>
  <si>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</si>
  <si>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</si>
  <si>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</si>
  <si>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</si>
  <si>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</si>
  <si>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</si>
  <si>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</si>
  <si>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</si>
  <si>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</si>
  <si>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</si>
  <si>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</si>
  <si>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</si>
  <si>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</si>
  <si>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</si>
  <si>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</si>
  <si>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</si>
  <si>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</si>
  <si>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</si>
  <si>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</si>
  <si>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</si>
  <si>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</si>
  <si>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</si>
  <si>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</si>
  <si>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</si>
  <si>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</si>
  <si>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</si>
  <si>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</si>
  <si>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</si>
  <si>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</si>
  <si>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</si>
  <si>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</si>
  <si>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</si>
  <si>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</si>
  <si>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</si>
  <si>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</si>
  <si>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</si>
  <si>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</si>
  <si>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</si>
  <si>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</si>
  <si>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</si>
  <si>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</si>
  <si>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</si>
  <si>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</si>
  <si>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</si>
  <si>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</si>
  <si>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</si>
  <si>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</si>
  <si>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</si>
  <si>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</si>
  <si>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</si>
  <si>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</si>
  <si>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</si>
  <si>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</si>
  <si>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</si>
  <si>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</si>
  <si>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</si>
  <si>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</si>
  <si>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</si>
  <si>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</si>
  <si>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</si>
  <si>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</si>
  <si>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</si>
  <si>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</si>
  <si>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</si>
  <si>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</si>
  <si>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</si>
  <si>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</si>
  <si>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</si>
  <si>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</si>
  <si>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</si>
  <si>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</si>
  <si>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</si>
  <si>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</si>
  <si>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</si>
  <si>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</si>
  <si>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</si>
  <si>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</si>
  <si>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</si>
  <si>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</si>
  <si>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</si>
  <si>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</si>
  <si>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</si>
  <si>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</si>
  <si>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</si>
  <si>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</si>
  <si>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</si>
  <si>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</si>
  <si>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</si>
  <si>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</si>
  <si>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</si>
  <si>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</si>
  <si>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</si>
  <si>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</si>
  <si>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</si>
  <si>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</si>
  <si>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</si>
  <si>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</si>
  <si>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</si>
  <si>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</si>
  <si>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</si>
  <si>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</si>
  <si>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</si>
  <si>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</si>
  <si>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</si>
  <si>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</si>
  <si>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</si>
  <si>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</si>
  <si>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</si>
  <si>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</si>
  <si>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</si>
  <si>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</si>
  <si>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</si>
  <si>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</si>
  <si>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</si>
  <si>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</si>
  <si>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</si>
  <si>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</si>
  <si>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</si>
  <si>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</si>
  <si>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</si>
  <si>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</si>
  <si>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</si>
  <si>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</si>
  <si>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</si>
  <si>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</si>
  <si>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</si>
  <si>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</si>
  <si>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</si>
  <si>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</si>
  <si>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</si>
  <si>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</si>
  <si>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</si>
  <si>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</si>
  <si>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</si>
  <si>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</si>
  <si>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</si>
  <si>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</si>
  <si>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</si>
  <si>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</si>
  <si>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</si>
  <si>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</si>
  <si>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</si>
  <si>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</si>
  <si>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</si>
  <si>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</si>
  <si>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</si>
  <si>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</si>
  <si>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</si>
  <si>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</si>
  <si>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</si>
  <si>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</si>
  <si>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</si>
  <si>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</si>
  <si>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</si>
  <si>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</si>
  <si>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</si>
  <si>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</si>
  <si>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</si>
  <si>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</si>
  <si>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</si>
  <si>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</si>
  <si>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</si>
  <si>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</si>
  <si>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</si>
  <si>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</si>
  <si>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</si>
  <si>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</si>
  <si>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</si>
  <si>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</si>
  <si>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</si>
  <si>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</si>
  <si>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</si>
  <si>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</si>
  <si>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</si>
  <si>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</si>
  <si>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</si>
  <si>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</si>
  <si>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</si>
  <si>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</si>
  <si>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</si>
  <si>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</si>
  <si>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</si>
  <si>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</si>
  <si>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</si>
  <si>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</si>
  <si>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</si>
  <si>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</si>
  <si>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</si>
  <si>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</si>
  <si>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</si>
  <si>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</si>
  <si>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</si>
  <si>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</si>
  <si>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</si>
  <si>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</si>
  <si>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</si>
  <si>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</si>
  <si>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</si>
  <si>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</si>
  <si>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</si>
  <si>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</si>
  <si>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</si>
  <si>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</si>
  <si>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</si>
  <si>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</si>
  <si>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</si>
  <si>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</si>
  <si>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</si>
  <si>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</si>
  <si>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</si>
  <si>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</si>
  <si>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</si>
  <si>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</si>
  <si>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</si>
  <si>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</si>
  <si>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</si>
  <si>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</si>
  <si>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</si>
  <si>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</si>
  <si>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</si>
  <si>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</si>
  <si>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</si>
  <si>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</si>
  <si>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</si>
  <si>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</si>
  <si>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</si>
  <si>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</si>
  <si>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</si>
  <si>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</si>
  <si>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</si>
  <si>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</si>
  <si>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</si>
  <si>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</si>
  <si>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</si>
  <si>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</si>
  <si>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</si>
  <si>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</si>
  <si>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</si>
  <si>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</si>
  <si>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</si>
  <si>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</si>
  <si>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</si>
  <si>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</si>
  <si>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</si>
  <si>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</si>
  <si>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</si>
  <si>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</si>
  <si>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</si>
  <si>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</si>
  <si>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</si>
  <si>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</si>
  <si>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</si>
  <si>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</si>
  <si>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</si>
  <si>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</si>
  <si>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</si>
  <si>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</si>
  <si>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</si>
  <si>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</si>
  <si>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</si>
  <si>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</si>
  <si>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</si>
  <si>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</si>
  <si>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</si>
  <si>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</si>
  <si>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</si>
  <si>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</si>
  <si>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</si>
  <si>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</si>
  <si>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</si>
  <si>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</si>
  <si>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</si>
  <si>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</si>
  <si>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</si>
  <si>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</si>
  <si>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</si>
  <si>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</si>
  <si>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</si>
  <si>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</si>
  <si>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</si>
  <si>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</si>
  <si>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</si>
  <si>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</si>
  <si>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</si>
  <si>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</si>
  <si>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</si>
  <si>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</si>
  <si>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</si>
  <si>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</si>
  <si>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</si>
  <si>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</si>
  <si>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</si>
  <si>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</si>
  <si>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</si>
  <si>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</si>
  <si>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</si>
  <si>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</si>
  <si>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</si>
  <si>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</si>
  <si>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</si>
  <si>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</si>
  <si>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</si>
  <si>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</si>
  <si>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</si>
  <si>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</si>
  <si>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</si>
  <si>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</si>
  <si>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</si>
  <si>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</si>
  <si>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</si>
  <si>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</si>
  <si>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</si>
  <si>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</si>
  <si>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</si>
  <si>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</si>
  <si>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</si>
  <si>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</si>
  <si>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</si>
  <si>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</si>
  <si>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</si>
  <si>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</si>
  <si>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</si>
  <si>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</si>
  <si>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</si>
  <si>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</si>
  <si>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</si>
  <si>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</si>
  <si>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</si>
  <si>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</si>
  <si>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</si>
  <si>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</si>
  <si>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</si>
  <si>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</si>
  <si>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</si>
  <si>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</si>
  <si>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</si>
  <si>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</si>
  <si>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</si>
  <si>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</si>
  <si>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</si>
  <si>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</si>
  <si>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</si>
  <si>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</si>
  <si>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</si>
  <si>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</si>
  <si>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</si>
  <si>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</si>
  <si>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</si>
  <si>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</si>
  <si>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</si>
  <si>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</si>
  <si>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</si>
  <si>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</si>
  <si>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</si>
  <si>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</si>
  <si>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</si>
  <si>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</si>
  <si>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</si>
  <si>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</si>
  <si>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</si>
  <si>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</si>
  <si>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</si>
  <si>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</si>
  <si>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</si>
  <si>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</si>
  <si>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</si>
  <si>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</si>
  <si>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</si>
  <si>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</si>
  <si>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</si>
  <si>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</si>
  <si>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</si>
  <si>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</si>
  <si>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</si>
  <si>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</si>
  <si>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</si>
  <si>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</si>
  <si>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</si>
  <si>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</si>
  <si>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</si>
  <si>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</si>
  <si>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</si>
  <si>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</si>
  <si>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</si>
  <si>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</si>
  <si>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</si>
  <si>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</si>
  <si>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</si>
  <si>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</si>
  <si>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</si>
  <si>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</si>
  <si>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</si>
  <si>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</si>
  <si>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</si>
  <si>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</si>
  <si>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</si>
  <si>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</si>
  <si>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</si>
  <si>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</si>
  <si>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</si>
  <si>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</si>
  <si>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</si>
  <si>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</si>
  <si>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</si>
  <si>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</si>
  <si>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</si>
  <si>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</si>
  <si>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</si>
  <si>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</si>
  <si>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</si>
  <si>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</si>
  <si>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</si>
  <si>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</si>
  <si>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</si>
  <si>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</si>
  <si>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</si>
  <si>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</si>
  <si>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</si>
  <si>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</si>
  <si>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</si>
  <si>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</si>
  <si>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</si>
  <si>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</si>
  <si>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</si>
  <si>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</si>
  <si>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</si>
  <si>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</si>
  <si>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</si>
  <si>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</si>
  <si>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</si>
  <si>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</si>
  <si>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</si>
  <si>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</si>
  <si>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</si>
  <si>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</si>
  <si>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</si>
  <si>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</si>
  <si>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</si>
  <si>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</si>
  <si>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</si>
  <si>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</si>
  <si>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</si>
  <si>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</si>
  <si>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</si>
  <si>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</si>
  <si>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</si>
  <si>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</si>
  <si>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</si>
  <si>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</si>
  <si>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</si>
  <si>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</si>
  <si>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</si>
  <si>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</si>
  <si>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</si>
  <si>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</si>
  <si>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</si>
  <si>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</si>
  <si>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</si>
  <si>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</si>
  <si>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</si>
  <si>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</si>
  <si>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</si>
  <si>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</si>
  <si>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</si>
  <si>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</si>
  <si>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</si>
  <si>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</si>
  <si>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</si>
  <si>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</si>
  <si>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</si>
  <si>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</si>
  <si>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</si>
  <si>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</si>
  <si>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</si>
  <si>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</si>
  <si>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</si>
  <si>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</si>
  <si>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</si>
  <si>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</si>
  <si>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</si>
  <si>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</si>
  <si>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</si>
  <si>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</si>
  <si>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</si>
  <si>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</si>
  <si>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</si>
  <si>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</si>
  <si>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</si>
  <si>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</si>
  <si>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</si>
  <si>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</si>
  <si>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</si>
  <si>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</si>
  <si>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</si>
  <si>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</si>
  <si>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</si>
  <si>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</si>
  <si>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</si>
  <si>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</si>
  <si>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</si>
  <si>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</si>
  <si>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</si>
  <si>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</si>
  <si>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</si>
  <si>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</si>
  <si>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</si>
  <si>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</si>
  <si>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</si>
  <si>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</si>
  <si>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</si>
  <si>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</si>
  <si>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</si>
  <si>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</si>
  <si>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</si>
  <si>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</si>
  <si>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</si>
  <si>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</si>
  <si>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</si>
  <si>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</si>
  <si>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</si>
  <si>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</si>
  <si>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</si>
  <si>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</si>
  <si>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</si>
  <si>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</si>
  <si>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</si>
  <si>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</si>
  <si>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</si>
  <si>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</si>
  <si>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</si>
  <si>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</si>
  <si>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</si>
  <si>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</si>
  <si>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</si>
  <si>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</si>
  <si>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</si>
  <si>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</si>
  <si>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</si>
  <si>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</si>
  <si>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</si>
  <si>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</si>
  <si>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</si>
  <si>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</si>
  <si>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</si>
  <si>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</si>
  <si>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</si>
  <si>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</si>
  <si>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</si>
  <si>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</si>
  <si>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</si>
  <si>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</si>
  <si>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</si>
  <si>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</si>
  <si>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</si>
  <si>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</si>
  <si>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</si>
  <si>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</si>
  <si>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</si>
  <si>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</si>
  <si>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</si>
  <si>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</si>
  <si>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</si>
  <si>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</si>
  <si>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</si>
  <si>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</si>
  <si>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</si>
  <si>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</si>
  <si>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</si>
  <si>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</si>
  <si>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</si>
  <si>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</si>
  <si>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</si>
  <si>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</si>
  <si>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</si>
  <si>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</si>
  <si>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</si>
  <si>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</si>
  <si>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</si>
  <si>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</si>
  <si>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</si>
  <si>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</si>
  <si>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</si>
  <si>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</si>
  <si>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</si>
  <si>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</si>
  <si>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</si>
  <si>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</si>
  <si>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</si>
  <si>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</si>
  <si>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</si>
  <si>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</si>
  <si>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</si>
  <si>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</si>
  <si>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</si>
  <si>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</si>
  <si>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</si>
  <si>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</si>
  <si>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</si>
  <si>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</si>
  <si>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</si>
  <si>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</si>
  <si>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</si>
  <si>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</si>
  <si>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</si>
  <si>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</si>
  <si>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</si>
  <si>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</si>
  <si>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</si>
  <si>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</si>
  <si>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</si>
  <si>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</si>
  <si>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</si>
  <si>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</si>
  <si>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</si>
  <si>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</si>
  <si>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</si>
  <si>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</si>
  <si>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</si>
  <si>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</si>
  <si>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</si>
  <si>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</si>
  <si>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</si>
  <si>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</si>
  <si>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</si>
  <si>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</si>
  <si>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</si>
  <si>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</si>
  <si>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</si>
  <si>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</si>
  <si>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</si>
  <si>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</si>
  <si>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</si>
  <si>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</si>
  <si>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</si>
  <si>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</si>
  <si>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</si>
  <si>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</si>
  <si>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</si>
  <si>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</si>
  <si>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</si>
  <si>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</si>
  <si>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</si>
  <si>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</si>
  <si>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</si>
  <si>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</si>
  <si>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</si>
  <si>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</si>
  <si>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</si>
  <si>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</si>
  <si>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</si>
  <si>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</si>
  <si>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</si>
  <si>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</si>
  <si>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</si>
  <si>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</si>
  <si>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</si>
  <si>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</si>
  <si>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</si>
  <si>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</si>
  <si>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</si>
  <si>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</si>
  <si>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</si>
  <si>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</si>
  <si>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</si>
  <si>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</si>
  <si>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</si>
  <si>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</si>
  <si>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</si>
  <si>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</si>
  <si>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</si>
  <si>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</si>
  <si>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</si>
  <si>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</si>
  <si>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</si>
  <si>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</si>
  <si>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</si>
  <si>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</si>
  <si>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</si>
  <si>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</si>
  <si>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</si>
  <si>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</si>
  <si>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</si>
  <si>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</si>
  <si>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</si>
  <si>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</si>
  <si>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</si>
  <si>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</si>
  <si>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</si>
  <si>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</si>
  <si>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</si>
  <si>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</si>
  <si>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</si>
  <si>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</si>
  <si>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</si>
  <si>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</si>
  <si>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</si>
  <si>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</si>
  <si>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</si>
  <si>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</si>
  <si>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</si>
  <si>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</si>
  <si>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</si>
  <si>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</si>
  <si>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</si>
  <si>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</si>
  <si>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</si>
  <si>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</si>
  <si>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</si>
  <si>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</si>
  <si>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</si>
  <si>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</si>
  <si>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</si>
  <si>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</si>
  <si>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</si>
  <si>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</si>
  <si>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</si>
  <si>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</si>
  <si>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</si>
  <si>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</si>
  <si>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</si>
  <si>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</si>
  <si>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</si>
  <si>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</si>
  <si>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</si>
  <si>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</si>
  <si>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</si>
  <si>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</si>
  <si>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</si>
  <si>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</si>
  <si>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</si>
  <si>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</si>
  <si>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</si>
  <si>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</si>
  <si>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</si>
  <si>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</si>
  <si>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</si>
  <si>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</si>
  <si>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</si>
  <si>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</si>
  <si>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</si>
  <si>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</si>
  <si>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</si>
  <si>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</si>
  <si>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</si>
  <si>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</si>
  <si>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</si>
  <si>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</si>
  <si>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</si>
  <si>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</si>
  <si>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</si>
  <si>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</si>
  <si>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</si>
  <si>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</si>
  <si>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</si>
  <si>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</si>
  <si>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</si>
  <si>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</si>
  <si>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</si>
  <si>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</si>
  <si>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</si>
  <si>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</si>
  <si>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</si>
  <si>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</si>
  <si>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</si>
  <si>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</si>
  <si>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</si>
  <si>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</si>
  <si>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</si>
  <si>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</si>
  <si>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</si>
  <si>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</si>
  <si>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</si>
  <si>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</si>
  <si>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</si>
  <si>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</si>
  <si>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</si>
  <si>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</si>
  <si>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</si>
  <si>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</si>
  <si>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</si>
  <si>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</si>
  <si>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</si>
  <si>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</si>
  <si>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</si>
  <si>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</si>
  <si>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</si>
  <si>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</si>
  <si>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</si>
  <si>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</si>
  <si>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</si>
  <si>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</si>
  <si>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</si>
  <si>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</si>
  <si>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</si>
  <si>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</si>
  <si>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</si>
  <si>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</si>
  <si>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</si>
  <si>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</si>
  <si>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</si>
  <si>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</si>
  <si>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</si>
  <si>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</si>
  <si>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</si>
  <si>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</si>
  <si>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</si>
  <si>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</si>
  <si>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</si>
  <si>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</si>
  <si>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</si>
  <si>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</si>
  <si>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</si>
  <si>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</si>
  <si>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</si>
  <si>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</si>
  <si>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</si>
  <si>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</si>
  <si>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</si>
  <si>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</si>
  <si>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</si>
  <si>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</si>
  <si>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</si>
  <si>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</si>
  <si>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</si>
  <si>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</si>
  <si>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</si>
  <si>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</si>
  <si>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</si>
  <si>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</si>
  <si>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</si>
  <si>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</si>
  <si>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</si>
  <si>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</si>
  <si>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</si>
  <si>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</si>
  <si>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</si>
  <si>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</si>
  <si>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</si>
  <si>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</si>
  <si>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</si>
  <si>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</si>
  <si>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</si>
  <si>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</si>
  <si>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</si>
  <si>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</si>
  <si>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</si>
  <si>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</si>
  <si>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</si>
  <si>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</si>
  <si>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</si>
  <si>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</si>
  <si>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</si>
  <si>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</si>
  <si>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</si>
  <si>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</si>
  <si>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</si>
  <si>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</si>
  <si>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</si>
  <si>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</si>
  <si>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</si>
  <si>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</si>
  <si>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</si>
  <si>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</si>
  <si>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</si>
  <si>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</si>
  <si>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</si>
  <si>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</si>
  <si>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</si>
  <si>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</si>
  <si>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</si>
  <si>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</si>
  <si>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</si>
  <si>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</si>
  <si>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</si>
  <si>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</si>
  <si>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</si>
  <si>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</si>
  <si>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</si>
  <si>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</si>
  <si>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</si>
  <si>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</si>
  <si>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</si>
  <si>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</si>
  <si>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</si>
  <si>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</si>
  <si>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</si>
  <si>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</si>
  <si>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</si>
  <si>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</si>
  <si>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</si>
  <si>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</si>
  <si>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</si>
  <si>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</si>
  <si>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</si>
  <si>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</si>
  <si>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</si>
  <si>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</si>
  <si>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</si>
  <si>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</si>
  <si>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</si>
  <si>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</si>
  <si>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</si>
  <si>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</si>
  <si>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</si>
  <si>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</si>
  <si>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</si>
  <si>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</si>
  <si>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</si>
  <si>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</si>
  <si>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</si>
  <si>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</si>
  <si>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</si>
  <si>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</si>
  <si>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</si>
  <si>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</si>
  <si>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</si>
  <si>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</si>
  <si>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</si>
  <si>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</si>
  <si>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</si>
  <si>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</si>
  <si>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</si>
  <si>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</si>
  <si>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</si>
  <si>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</si>
  <si>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</si>
  <si>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</si>
  <si>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</si>
  <si>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</si>
  <si>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</si>
  <si>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</si>
  <si>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</si>
  <si>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</si>
  <si>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</si>
  <si>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</si>
  <si>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</si>
  <si>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</si>
  <si>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</si>
  <si>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</si>
  <si>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</si>
  <si>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</si>
  <si>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</si>
  <si>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</si>
  <si>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</si>
  <si>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</si>
  <si>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</si>
  <si>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</si>
  <si>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</si>
  <si>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</si>
  <si>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</si>
  <si>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</si>
  <si>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</si>
  <si>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</si>
  <si>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</si>
  <si>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</si>
  <si>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</si>
  <si>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</si>
  <si>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</si>
  <si>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</si>
  <si>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</si>
  <si>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</si>
  <si>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</si>
  <si>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</si>
  <si>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</si>
  <si>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</si>
  <si>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</si>
  <si>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</si>
  <si>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</si>
  <si>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</si>
  <si>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</si>
  <si>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</si>
  <si>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</si>
  <si>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</si>
  <si>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</si>
  <si>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</si>
  <si>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</si>
  <si>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</si>
  <si>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</si>
  <si>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</si>
  <si>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</si>
  <si>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</si>
  <si>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</si>
  <si>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</si>
  <si>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</si>
  <si>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</si>
  <si>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</si>
  <si>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</si>
  <si>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</si>
  <si>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</si>
  <si>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</si>
  <si>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</si>
  <si>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</si>
  <si>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</si>
  <si>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</si>
  <si>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</si>
  <si>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</si>
  <si>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</si>
  <si>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</si>
  <si>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</si>
  <si>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</si>
  <si>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</si>
  <si>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</si>
  <si>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</si>
  <si>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</si>
  <si>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</si>
  <si>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</si>
  <si>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</si>
  <si>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</si>
  <si>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</si>
  <si>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</si>
  <si>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</si>
  <si>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</si>
  <si>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</si>
  <si>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</si>
  <si>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</si>
  <si>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</si>
  <si>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</si>
  <si>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</si>
  <si>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</si>
  <si>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</si>
  <si>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</si>
  <si>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</si>
  <si>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</si>
  <si>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</si>
  <si>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</si>
  <si>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</si>
  <si>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</si>
  <si>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</si>
  <si>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</si>
  <si>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</si>
  <si>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</si>
  <si>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</si>
  <si>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</si>
  <si>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</si>
  <si>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</si>
  <si>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</si>
  <si>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</si>
  <si>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</si>
  <si>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</si>
  <si>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</si>
  <si>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</si>
  <si>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</si>
  <si>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</si>
  <si>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</si>
  <si>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</si>
  <si>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</si>
  <si>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</si>
  <si>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</si>
  <si>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</si>
  <si>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</si>
  <si>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</si>
  <si>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</si>
  <si>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</si>
  <si>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</si>
  <si>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</si>
  <si>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</si>
  <si>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</si>
  <si>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</si>
  <si>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</si>
  <si>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</si>
  <si>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</si>
  <si>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</si>
  <si>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</si>
  <si>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</si>
  <si>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</si>
  <si>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</si>
  <si>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</si>
  <si>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</si>
  <si>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</si>
  <si>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</si>
  <si>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</si>
  <si>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</si>
  <si>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</si>
  <si>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</si>
  <si>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</si>
  <si>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</si>
  <si>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</si>
  <si>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</si>
  <si>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</si>
  <si>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</si>
  <si>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</si>
  <si>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</si>
  <si>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</si>
  <si>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</si>
  <si>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</si>
  <si>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</si>
  <si>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</si>
  <si>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</si>
  <si>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</si>
  <si>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</si>
  <si>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</si>
  <si>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</si>
  <si>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</si>
  <si>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</si>
  <si>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</si>
  <si>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</si>
  <si>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</si>
  <si>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</si>
  <si>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</si>
  <si>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</si>
  <si>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</si>
  <si>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</si>
  <si>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</si>
  <si>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</si>
  <si>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</si>
  <si>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</si>
  <si>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</si>
  <si>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</si>
  <si>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</si>
  <si>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</si>
  <si>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</si>
  <si>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</si>
  <si>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</si>
  <si>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</si>
  <si>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</si>
  <si>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</si>
  <si>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</si>
  <si>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</si>
  <si>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</si>
  <si>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</si>
  <si>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</si>
  <si>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</si>
  <si>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</si>
  <si>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</si>
  <si>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</si>
  <si>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</si>
  <si>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</si>
  <si>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</si>
  <si>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</si>
  <si>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</si>
  <si>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</si>
  <si>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</si>
  <si>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</si>
  <si>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</si>
  <si>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</si>
  <si>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</si>
  <si>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</si>
  <si>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</si>
  <si>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</si>
  <si>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</si>
  <si>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</si>
  <si>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</si>
  <si>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</si>
  <si>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</si>
  <si>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</si>
  <si>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</si>
  <si>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</si>
  <si>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</si>
  <si>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</si>
  <si>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</si>
  <si>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</si>
  <si>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</si>
  <si>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</si>
  <si>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</si>
  <si>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</si>
  <si>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</si>
  <si>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</si>
  <si>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</si>
  <si>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</si>
  <si>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</si>
  <si>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</si>
  <si>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</si>
  <si>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</si>
  <si>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</si>
  <si>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</si>
  <si>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</si>
  <si>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</si>
  <si>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</si>
  <si>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</si>
  <si>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</si>
  <si>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</si>
  <si>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</si>
  <si>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</si>
  <si>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</si>
  <si>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</si>
  <si>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</si>
  <si>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</si>
  <si>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</si>
  <si>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</si>
  <si>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</si>
  <si>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</si>
  <si>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</si>
  <si>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</si>
  <si>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</si>
  <si>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</si>
  <si>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</si>
  <si>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</si>
  <si>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</si>
  <si>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</si>
  <si>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</si>
  <si>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</si>
  <si>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</si>
  <si>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</si>
  <si>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</si>
  <si>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</si>
  <si>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</si>
  <si>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</si>
  <si>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</si>
  <si>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</si>
  <si>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</si>
  <si>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</si>
  <si>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</si>
  <si>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</si>
  <si>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</si>
  <si>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</si>
  <si>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</si>
  <si>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</si>
  <si>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</si>
  <si>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</si>
  <si>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</si>
  <si>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</si>
  <si>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</si>
  <si>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</si>
  <si>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</si>
  <si>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</si>
  <si>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</si>
  <si>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</si>
  <si>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</si>
  <si>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</si>
  <si>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</si>
  <si>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</si>
  <si>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</si>
  <si>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</si>
  <si>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</si>
  <si>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</si>
  <si>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</si>
  <si>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</si>
  <si>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</si>
  <si>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</si>
  <si>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</si>
  <si>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</si>
  <si>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</si>
  <si>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</si>
  <si>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</si>
  <si>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</si>
  <si>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</si>
  <si>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</si>
  <si>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</si>
  <si>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</si>
  <si>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</si>
  <si>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</si>
  <si>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</si>
  <si>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</si>
  <si>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</si>
  <si>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</si>
  <si>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</si>
  <si>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</si>
  <si>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</si>
  <si>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</si>
  <si>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</si>
  <si>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</si>
  <si>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</si>
  <si>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</si>
  <si>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</si>
  <si>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</si>
  <si>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</si>
  <si>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</si>
  <si>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</si>
  <si>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</si>
  <si>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</si>
  <si>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</si>
  <si>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</si>
  <si>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</si>
  <si>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</si>
  <si>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</si>
  <si>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</si>
  <si>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</si>
  <si>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</si>
  <si>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</si>
  <si>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</si>
  <si>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</si>
  <si>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</si>
  <si>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</si>
  <si>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</si>
  <si>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</si>
  <si>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</si>
  <si>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</si>
  <si>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</si>
  <si>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</si>
  <si>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</si>
  <si>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</si>
  <si>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</si>
  <si>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</si>
  <si>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</si>
  <si>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</si>
  <si>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</si>
  <si>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</si>
  <si>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</si>
  <si>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</si>
  <si>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</si>
  <si>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</si>
  <si>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</si>
  <si>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</si>
  <si>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</si>
  <si>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</si>
  <si>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</si>
  <si>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</si>
  <si>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</si>
  <si>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</si>
  <si>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</si>
  <si>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</si>
  <si>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</si>
  <si>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</si>
  <si>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</si>
  <si>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</si>
  <si>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</si>
  <si>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</si>
  <si>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</si>
  <si>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</si>
  <si>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</si>
  <si>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</si>
  <si>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</si>
  <si>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</si>
  <si>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</si>
  <si>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</si>
  <si>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</si>
  <si>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</si>
  <si>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</si>
  <si>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</si>
  <si>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</si>
  <si>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</si>
  <si>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</si>
  <si>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</si>
  <si>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</si>
  <si>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</si>
  <si>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</si>
  <si>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</si>
  <si>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</si>
  <si>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</si>
  <si>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</si>
  <si>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</si>
  <si>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</si>
  <si>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</si>
  <si>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</si>
  <si>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</si>
  <si>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</si>
  <si>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</si>
  <si>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</si>
  <si>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</si>
  <si>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</si>
  <si>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</si>
  <si>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</si>
  <si>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</si>
  <si>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</si>
  <si>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</si>
  <si>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</si>
  <si>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</si>
  <si>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</si>
  <si>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</si>
  <si>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</si>
  <si>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</si>
  <si>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</si>
  <si>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</si>
  <si>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</si>
  <si>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</si>
  <si>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</si>
  <si>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</si>
  <si>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</si>
  <si>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</si>
  <si>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</si>
  <si>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</si>
  <si>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</si>
  <si>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</si>
  <si>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</si>
  <si>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</si>
  <si>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</si>
  <si>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</si>
  <si>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</si>
  <si>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</si>
  <si>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</si>
  <si>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</si>
  <si>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</si>
  <si>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</si>
  <si>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</si>
  <si>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</si>
  <si>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</si>
  <si>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</si>
  <si>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</si>
  <si>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</si>
  <si>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</si>
  <si>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</si>
  <si>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</si>
  <si>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</si>
  <si>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</si>
  <si>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</si>
  <si>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</si>
  <si>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</si>
  <si>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</si>
  <si>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</si>
  <si>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</si>
  <si>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</si>
  <si>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</si>
  <si>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</si>
  <si>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</si>
  <si>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</si>
  <si>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</si>
  <si>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</si>
  <si>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</si>
  <si>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</si>
  <si>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</si>
  <si>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</si>
  <si>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</si>
  <si>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</si>
  <si>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</si>
  <si>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</si>
  <si>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</si>
  <si>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</si>
  <si>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</si>
  <si>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</si>
  <si>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</si>
  <si>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</si>
  <si>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</si>
  <si>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</si>
  <si>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</si>
  <si>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</si>
  <si>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</si>
  <si>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</si>
  <si>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</si>
  <si>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</si>
  <si>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</si>
  <si>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</si>
  <si>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</si>
  <si>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</si>
  <si>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</si>
  <si>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</si>
  <si>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</si>
  <si>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</si>
  <si>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</si>
  <si>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</si>
  <si>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</si>
  <si>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</si>
  <si>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</si>
  <si>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</si>
  <si>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</si>
  <si>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</si>
  <si>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</si>
  <si>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</si>
  <si>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</si>
  <si>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</si>
  <si>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</si>
  <si>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</si>
  <si>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</si>
  <si>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</si>
  <si>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</si>
  <si>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</si>
  <si>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</si>
  <si>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</si>
  <si>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</si>
  <si>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</si>
  <si>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</si>
  <si>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</si>
  <si>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</si>
  <si>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</si>
  <si>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</si>
  <si>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</si>
  <si>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</si>
  <si>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</si>
  <si>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</si>
  <si>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</si>
  <si>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</si>
  <si>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</si>
  <si>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</si>
  <si>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</si>
  <si>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</si>
  <si>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</si>
  <si>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</si>
  <si>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</si>
  <si>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</si>
  <si>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</si>
  <si>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</si>
  <si>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</si>
  <si>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</si>
  <si>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</si>
  <si>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</si>
  <si>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</si>
  <si>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</si>
  <si>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</si>
  <si>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</si>
  <si>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</si>
  <si>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</si>
  <si>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</si>
  <si>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</si>
  <si>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</si>
  <si>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</si>
  <si>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</si>
  <si>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</si>
  <si>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</si>
  <si>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</si>
  <si>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</si>
  <si>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</si>
  <si>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</si>
  <si>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</si>
  <si>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</si>
  <si>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</si>
  <si>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</si>
  <si>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</si>
  <si>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</si>
  <si>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</si>
  <si>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</si>
  <si>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</si>
  <si>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</si>
  <si>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</si>
  <si>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</si>
  <si>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</si>
  <si>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</si>
  <si>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</si>
  <si>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</si>
  <si>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</si>
  <si>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</si>
  <si>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</si>
  <si>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</si>
  <si>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</si>
  <si>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</si>
  <si>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</si>
  <si>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</si>
  <si>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</si>
  <si>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</si>
  <si>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</si>
  <si>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</si>
  <si>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</si>
  <si>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</si>
  <si>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</si>
  <si>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</si>
  <si>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</si>
  <si>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</si>
  <si>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</si>
  <si>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</si>
  <si>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</si>
  <si>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</si>
  <si>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</si>
  <si>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</si>
  <si>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</si>
  <si>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</si>
  <si>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</si>
  <si>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</si>
  <si>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</si>
  <si>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</si>
  <si>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</si>
  <si>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</si>
  <si>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</si>
  <si>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</si>
  <si>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</si>
  <si>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</si>
  <si>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</si>
  <si>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</si>
  <si>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</si>
  <si>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</si>
  <si>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</si>
  <si>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</si>
  <si>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</si>
  <si>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</si>
  <si>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</si>
  <si>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</si>
  <si>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</si>
  <si>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</si>
  <si>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</si>
  <si>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</si>
  <si>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</si>
  <si>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</si>
  <si>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</si>
  <si>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</si>
  <si>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</si>
  <si>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</si>
  <si>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</si>
  <si>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</si>
  <si>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</si>
  <si>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</si>
  <si>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</si>
  <si>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</si>
  <si>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</si>
  <si>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</si>
  <si>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</si>
  <si>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</si>
  <si>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</si>
  <si>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</si>
  <si>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</si>
  <si>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</si>
  <si>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</si>
  <si>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</si>
  <si>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</si>
  <si>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</si>
  <si>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</si>
  <si>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</si>
  <si>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</si>
  <si>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</si>
  <si>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</si>
  <si>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</si>
  <si>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</si>
  <si>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</si>
  <si>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</si>
  <si>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</si>
  <si>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</si>
  <si>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</si>
  <si>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</si>
  <si>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</si>
  <si>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</si>
  <si>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</si>
  <si>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</si>
  <si>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</si>
  <si>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</si>
  <si>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</si>
  <si>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</si>
  <si>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</si>
  <si>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</si>
  <si>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</si>
  <si>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</si>
  <si>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</si>
  <si>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</si>
  <si>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</si>
  <si>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</si>
  <si>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</si>
  <si>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</si>
  <si>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</si>
  <si>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</si>
  <si>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</si>
  <si>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</si>
  <si>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</si>
  <si>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</si>
  <si>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</si>
  <si>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</si>
  <si>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</si>
  <si>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</si>
  <si>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</si>
  <si>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</si>
  <si>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</si>
  <si>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</si>
  <si>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</si>
  <si>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</si>
  <si>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</si>
  <si>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</si>
  <si>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</si>
  <si>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</si>
  <si>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</si>
  <si>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</si>
  <si>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</si>
  <si>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</si>
  <si>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</si>
  <si>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</si>
  <si>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</si>
  <si>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</si>
  <si>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</si>
  <si>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</si>
  <si>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</si>
  <si>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</si>
  <si>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</si>
  <si>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</si>
  <si>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</si>
  <si>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</si>
  <si>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</si>
  <si>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</si>
  <si>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</si>
  <si>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</si>
  <si>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</si>
  <si>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</si>
  <si>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</si>
  <si>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</si>
  <si>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</si>
  <si>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</si>
  <si>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</si>
  <si>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</si>
  <si>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</si>
  <si>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</si>
  <si>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</si>
  <si>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</si>
  <si>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</si>
  <si>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</si>
  <si>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</si>
  <si>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</si>
  <si>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</si>
  <si>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</si>
  <si>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</si>
  <si>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</si>
  <si>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</si>
  <si>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</si>
  <si>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</si>
  <si>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</si>
  <si>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</si>
  <si>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</si>
  <si>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</si>
  <si>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</si>
  <si>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</si>
  <si>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</si>
  <si>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</si>
  <si>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</si>
  <si>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</si>
  <si>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</si>
  <si>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</si>
  <si>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</si>
  <si>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</si>
  <si>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</si>
  <si>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</si>
  <si>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</si>
  <si>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</si>
  <si>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</si>
  <si>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</si>
  <si>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</si>
  <si>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</si>
  <si>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</si>
  <si>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</si>
  <si>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</si>
  <si>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</si>
  <si>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</si>
  <si>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</si>
  <si>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</si>
  <si>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</si>
  <si>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</si>
  <si>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</si>
  <si>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</si>
  <si>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</si>
  <si>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</si>
  <si>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</si>
  <si>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</si>
  <si>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</si>
  <si>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</si>
  <si>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</si>
  <si>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</si>
  <si>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</si>
  <si>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</si>
  <si>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</si>
  <si>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</si>
  <si>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</si>
  <si>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</si>
  <si>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</si>
  <si>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</si>
  <si>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</si>
  <si>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</si>
  <si>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</si>
  <si>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</si>
  <si>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</si>
  <si>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</si>
  <si>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</si>
  <si>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</si>
  <si>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</si>
  <si>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</si>
  <si>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</si>
  <si>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</si>
  <si>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</si>
  <si>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</si>
  <si>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</si>
  <si>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</si>
  <si>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</si>
  <si>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</si>
  <si>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</si>
  <si>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</si>
  <si>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</si>
  <si>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</si>
  <si>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</si>
  <si>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</si>
  <si>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</si>
  <si>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</si>
  <si>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</si>
  <si>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</si>
  <si>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</si>
  <si>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</si>
  <si>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</si>
  <si>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</si>
  <si>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</si>
  <si>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</si>
  <si>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</si>
  <si>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</si>
  <si>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</si>
  <si>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</si>
  <si>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</si>
  <si>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</si>
  <si>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</si>
  <si>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</si>
  <si>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</si>
  <si>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</si>
  <si>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</si>
  <si>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</si>
  <si>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</si>
  <si>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</si>
  <si>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</si>
  <si>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</si>
  <si>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</si>
  <si>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</si>
  <si>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</si>
  <si>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</si>
  <si>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</si>
  <si>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</si>
  <si>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</si>
  <si>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</si>
  <si>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</si>
  <si>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</si>
  <si>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</si>
  <si>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</si>
  <si>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</si>
  <si>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</si>
  <si>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</si>
  <si>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</si>
  <si>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</si>
  <si>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</si>
  <si>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</si>
  <si>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</si>
  <si>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</si>
  <si>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</si>
  <si>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</si>
  <si>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</si>
  <si>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</si>
  <si>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</si>
  <si>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</si>
  <si>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</si>
  <si>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</si>
  <si>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</si>
  <si>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</si>
  <si>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</si>
  <si>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</si>
  <si>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</si>
  <si>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</si>
  <si>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</si>
  <si>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</si>
  <si>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</si>
  <si>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</si>
  <si>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</si>
  <si>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</si>
  <si>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</si>
  <si>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</si>
  <si>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</si>
  <si>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</si>
  <si>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</si>
  <si>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</si>
  <si>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</si>
  <si>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</si>
  <si>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</si>
  <si>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</si>
  <si>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</si>
  <si>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</si>
  <si>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</si>
  <si>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</si>
  <si>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</si>
  <si>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</si>
  <si>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</si>
  <si>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</si>
  <si>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</si>
  <si>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</si>
  <si>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</si>
  <si>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</si>
  <si>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</si>
  <si>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</si>
  <si>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</si>
  <si>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</si>
  <si>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</si>
  <si>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</si>
  <si>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</si>
  <si>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</si>
  <si>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</si>
  <si>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</si>
  <si>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</si>
  <si>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</si>
  <si>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</si>
  <si>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</si>
  <si>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</si>
  <si>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</si>
  <si>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</si>
  <si>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</si>
  <si>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</si>
  <si>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</si>
  <si>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</si>
  <si>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</si>
  <si>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</si>
  <si>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</si>
  <si>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</si>
  <si>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</si>
  <si>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</si>
  <si>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</si>
  <si>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</si>
  <si>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</si>
  <si>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</si>
  <si>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</si>
  <si>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</si>
  <si>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</si>
  <si>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</si>
  <si>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</si>
  <si>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</si>
  <si>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</si>
  <si>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</si>
  <si>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</si>
  <si>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</si>
  <si>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</si>
  <si>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</si>
  <si>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</si>
  <si>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</si>
  <si>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</si>
  <si>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</si>
  <si>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</si>
  <si>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</si>
  <si>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</si>
  <si>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</si>
  <si>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</si>
  <si>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</si>
  <si>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</si>
  <si>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</si>
  <si>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</si>
  <si>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</si>
  <si>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</si>
  <si>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</si>
  <si>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</si>
  <si>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</si>
  <si>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</si>
  <si>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</si>
  <si>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</si>
  <si>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</si>
  <si>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</si>
  <si>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</si>
  <si>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</si>
  <si>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</si>
  <si>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</si>
  <si>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</si>
  <si>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</si>
  <si>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</si>
  <si>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</si>
  <si>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</si>
  <si>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</si>
  <si>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</si>
  <si>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</si>
  <si>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</si>
  <si>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</si>
  <si>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</si>
  <si>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</si>
  <si>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</si>
  <si>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</si>
  <si>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</si>
  <si>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</si>
  <si>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</si>
  <si>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</si>
  <si>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</si>
  <si>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</si>
  <si>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</si>
  <si>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</si>
  <si>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</si>
  <si>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</si>
  <si>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</si>
  <si>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</si>
  <si>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</si>
  <si>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</si>
  <si>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</si>
  <si>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</si>
  <si>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</si>
  <si>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</si>
  <si>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</si>
  <si>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</si>
  <si>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</si>
  <si>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</si>
  <si>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</si>
  <si>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</si>
  <si>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</si>
  <si>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</si>
  <si>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</si>
  <si>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</si>
  <si>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</si>
  <si>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</si>
  <si>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</si>
  <si>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</si>
  <si>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</si>
  <si>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</si>
  <si>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</si>
  <si>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</si>
  <si>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</si>
  <si>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</si>
  <si>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</si>
  <si>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</si>
  <si>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</si>
  <si>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</si>
  <si>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</si>
  <si>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</si>
  <si>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</si>
  <si>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</si>
  <si>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</si>
  <si>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</si>
  <si>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</si>
  <si>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</si>
  <si>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</si>
  <si>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</si>
  <si>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</si>
  <si>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</si>
  <si>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</si>
  <si>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</si>
  <si>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</si>
  <si>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</si>
  <si>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</si>
  <si>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</si>
  <si>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</si>
  <si>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</si>
  <si>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</si>
  <si>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</si>
  <si>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</si>
  <si>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</si>
  <si>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</si>
  <si>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</si>
  <si>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</si>
  <si>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</si>
  <si>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</si>
  <si>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</si>
  <si>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</si>
  <si>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</si>
  <si>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</si>
  <si>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</si>
  <si>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</si>
  <si>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</si>
  <si>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</si>
  <si>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</si>
  <si>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</si>
  <si>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</si>
  <si>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</si>
  <si>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</si>
  <si>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</si>
  <si>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</si>
  <si>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</si>
  <si>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</si>
  <si>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</si>
  <si>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</si>
  <si>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</si>
  <si>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</si>
  <si>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</si>
  <si>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</si>
  <si>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</si>
  <si>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</si>
  <si>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</si>
  <si>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</si>
  <si>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</si>
  <si>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</si>
  <si>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</si>
  <si>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</si>
  <si>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</si>
  <si>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</si>
  <si>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</si>
  <si>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</si>
  <si>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</si>
  <si>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</si>
  <si>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</si>
  <si>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</si>
  <si>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</si>
  <si>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</si>
  <si>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</si>
  <si>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</si>
  <si>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</si>
  <si>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</si>
  <si>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</si>
  <si>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</si>
  <si>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</si>
  <si>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</si>
  <si>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</si>
  <si>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</si>
  <si>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</si>
  <si>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</si>
  <si>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</si>
  <si>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</si>
  <si>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</si>
  <si>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</si>
  <si>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</si>
  <si>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</si>
  <si>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</si>
  <si>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</si>
  <si>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</si>
  <si>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</si>
  <si>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</si>
  <si>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</si>
  <si>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</si>
  <si>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</si>
  <si>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</si>
  <si>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</si>
  <si>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</si>
  <si>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</si>
  <si>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</si>
  <si>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</si>
  <si>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</si>
  <si>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</si>
  <si>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</si>
  <si>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</si>
  <si>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</si>
  <si>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</si>
  <si>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</si>
  <si>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</si>
  <si>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</si>
  <si>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</si>
  <si>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</si>
  <si>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</si>
  <si>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</si>
  <si>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</si>
  <si>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</si>
  <si>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</si>
  <si>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</si>
  <si>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</si>
  <si>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</si>
  <si>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</si>
  <si>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</si>
  <si>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</si>
  <si>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</si>
  <si>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</si>
  <si>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</si>
  <si>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</si>
  <si>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</si>
  <si>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</si>
  <si>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</si>
  <si>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</si>
  <si>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</si>
  <si>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</si>
  <si>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</si>
  <si>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</si>
  <si>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</si>
  <si>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</si>
  <si>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</si>
  <si>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</si>
  <si>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</si>
  <si>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</si>
  <si>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</si>
  <si>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</si>
  <si>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</si>
  <si>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</si>
  <si>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</si>
  <si>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</si>
  <si>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</si>
  <si>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</si>
  <si>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</si>
  <si>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</si>
  <si>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</si>
  <si>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</si>
  <si>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</si>
  <si>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</si>
  <si>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</si>
  <si>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</si>
  <si>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</si>
  <si>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</si>
  <si>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</si>
  <si>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</si>
  <si>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</si>
  <si>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</si>
  <si>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</si>
  <si>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</si>
  <si>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</si>
  <si>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</si>
  <si>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</si>
  <si>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</si>
  <si>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</si>
  <si>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</si>
  <si>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</si>
  <si>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</si>
  <si>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</si>
  <si>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</si>
  <si>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</si>
  <si>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</si>
  <si>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</si>
  <si>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</si>
  <si>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</si>
  <si>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</si>
  <si>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</si>
  <si>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</si>
  <si>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</si>
  <si>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</si>
  <si>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</si>
  <si>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</si>
  <si>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</si>
  <si>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</si>
  <si>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</si>
  <si>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</si>
  <si>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</si>
  <si>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</si>
  <si>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</si>
  <si>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</si>
  <si>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</si>
  <si>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</si>
  <si>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</si>
  <si>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</si>
  <si>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</si>
  <si>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</si>
  <si>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</si>
  <si>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</si>
  <si>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</si>
  <si>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</si>
  <si>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</si>
  <si>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</si>
  <si>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</si>
  <si>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</si>
  <si>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</si>
  <si>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</si>
  <si>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</si>
  <si>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</si>
  <si>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</si>
  <si>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</si>
  <si>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</si>
  <si>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</si>
  <si>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</si>
  <si>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</si>
  <si>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</si>
  <si>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</si>
  <si>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</si>
  <si>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</si>
  <si>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</si>
  <si>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</si>
  <si>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</si>
  <si>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</si>
  <si>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</si>
  <si>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</si>
  <si>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</si>
  <si>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</si>
  <si>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</si>
  <si>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</si>
  <si>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</si>
  <si>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</si>
  <si>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</si>
  <si>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</si>
  <si>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</si>
  <si>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</si>
  <si>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</si>
  <si>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</si>
  <si>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</si>
  <si>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</si>
  <si>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</si>
  <si>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</si>
  <si>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</si>
  <si>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</si>
  <si>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</si>
  <si>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</si>
  <si>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</si>
  <si>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</si>
  <si>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</si>
  <si>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</si>
  <si>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</si>
  <si>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</si>
  <si>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</si>
  <si>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</si>
  <si>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</si>
  <si>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</si>
  <si>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</si>
  <si>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</si>
  <si>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</si>
  <si>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</si>
  <si>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</si>
  <si>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</si>
  <si>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</si>
  <si>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</si>
  <si>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</si>
  <si>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</si>
  <si>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</si>
  <si>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</si>
  <si>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</si>
  <si>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</si>
  <si>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</si>
  <si>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</si>
  <si>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</si>
  <si>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</si>
  <si>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</si>
  <si>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</si>
  <si>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</si>
  <si>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</si>
  <si>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</si>
  <si>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</si>
  <si>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</si>
  <si>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</si>
  <si>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</si>
  <si>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</si>
  <si>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</si>
  <si>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</si>
  <si>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</si>
  <si>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</si>
  <si>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</si>
  <si>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</si>
  <si>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</si>
  <si>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</si>
  <si>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</si>
  <si>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</si>
  <si>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</si>
  <si>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</si>
  <si>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</si>
  <si>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</si>
  <si>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</si>
  <si>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</si>
  <si>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</si>
  <si>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</si>
  <si>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</si>
  <si>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</si>
  <si>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</si>
  <si>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</si>
  <si>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</si>
  <si>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</si>
  <si>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</si>
  <si>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</si>
  <si>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</si>
  <si>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</si>
  <si>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</si>
  <si>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</si>
  <si>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</si>
  <si>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</si>
  <si>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</si>
  <si>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</si>
  <si>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</si>
  <si>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</si>
  <si>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</si>
  <si>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</si>
  <si>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</si>
  <si>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</si>
  <si>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</si>
  <si>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</si>
  <si>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</si>
  <si>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</si>
  <si>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</si>
  <si>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</si>
  <si>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</si>
  <si>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</si>
  <si>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</si>
  <si>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</si>
  <si>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</si>
  <si>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</si>
  <si>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</si>
  <si>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</si>
  <si>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</si>
  <si>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</si>
  <si>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</si>
  <si>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</si>
  <si>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</si>
  <si>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</si>
  <si>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</si>
  <si>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</si>
  <si>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</si>
  <si>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</si>
  <si>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</si>
  <si>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</si>
  <si>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</si>
  <si>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</si>
  <si>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</si>
  <si>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</si>
  <si>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</si>
  <si>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</si>
  <si>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</si>
  <si>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</si>
  <si>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</si>
  <si>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</si>
  <si>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</si>
  <si>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</si>
  <si>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</si>
  <si>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</si>
  <si>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</si>
  <si>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</si>
  <si>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</si>
  <si>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</si>
  <si>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</si>
  <si>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</si>
  <si>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</si>
  <si>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</si>
  <si>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</si>
  <si>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</si>
  <si>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</si>
  <si>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</si>
  <si>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</si>
  <si>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</si>
  <si>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</si>
  <si>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</si>
  <si>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</si>
  <si>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</si>
  <si>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</si>
  <si>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</si>
  <si>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</si>
  <si>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</si>
  <si>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</si>
  <si>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</si>
  <si>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</si>
  <si>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</si>
  <si>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</si>
  <si>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</si>
  <si>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</si>
  <si>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</si>
  <si>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</si>
  <si>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</si>
  <si>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</si>
  <si>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</si>
  <si>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</si>
  <si>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</si>
  <si>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</si>
  <si>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</si>
  <si>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</si>
  <si>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</si>
  <si>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</si>
  <si>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</si>
  <si>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</si>
  <si>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</si>
  <si>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</si>
  <si>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</si>
  <si>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</si>
  <si>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</si>
  <si>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</si>
  <si>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</si>
  <si>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</si>
  <si>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</si>
  <si>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</si>
  <si>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</si>
  <si>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</si>
  <si>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</si>
  <si>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</si>
  <si>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</si>
  <si>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</si>
  <si>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</si>
  <si>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</si>
  <si>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</si>
  <si>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</si>
  <si>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</si>
  <si>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</si>
  <si>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</si>
  <si>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</si>
  <si>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</si>
  <si>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</si>
  <si>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</si>
  <si>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</si>
  <si>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</si>
  <si>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</si>
  <si>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</si>
  <si>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</si>
  <si>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</si>
  <si>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</si>
  <si>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</si>
  <si>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</si>
  <si>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</si>
  <si>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</si>
  <si>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</si>
  <si>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</si>
  <si>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</si>
  <si>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</si>
  <si>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</si>
  <si>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</si>
  <si>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</si>
  <si>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</si>
  <si>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</si>
  <si>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</si>
  <si>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</si>
  <si>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</si>
  <si>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</si>
  <si>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</si>
  <si>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</si>
  <si>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</si>
  <si>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</si>
  <si>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</si>
  <si>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</si>
  <si>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</si>
  <si>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</si>
  <si>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</si>
  <si>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</si>
  <si>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</si>
  <si>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</si>
  <si>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</si>
  <si>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</si>
  <si>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</si>
  <si>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</si>
  <si>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</si>
  <si>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</si>
  <si>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</si>
  <si>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</si>
  <si>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</si>
  <si>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</si>
  <si>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</si>
  <si>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</si>
  <si>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</si>
  <si>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</si>
  <si>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</si>
  <si>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</si>
  <si>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</si>
  <si>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</si>
  <si>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</si>
  <si>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</si>
  <si>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</si>
  <si>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</si>
  <si>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</si>
  <si>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</si>
  <si>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</si>
  <si>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</si>
  <si>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</si>
  <si>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</si>
  <si>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</si>
  <si>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</si>
  <si>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</si>
  <si>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</si>
  <si>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</si>
  <si>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</si>
  <si>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</si>
  <si>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</si>
  <si>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</si>
  <si>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</si>
  <si>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</si>
  <si>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</si>
  <si>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</si>
  <si>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</si>
  <si>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</si>
  <si>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</si>
  <si>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</si>
  <si>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</si>
  <si>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</si>
  <si>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</si>
  <si>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</si>
  <si>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</si>
  <si>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</si>
  <si>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</si>
  <si>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</si>
  <si>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</si>
  <si>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</si>
  <si>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</si>
  <si>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</si>
  <si>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</si>
  <si>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</si>
  <si>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</si>
  <si>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</si>
  <si>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</si>
  <si>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</si>
  <si>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</si>
  <si>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</si>
  <si>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</si>
  <si>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</si>
  <si>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</si>
  <si>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</si>
  <si>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</si>
  <si>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</si>
  <si>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</si>
  <si>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</si>
  <si>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</si>
  <si>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</si>
  <si>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</si>
  <si>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</si>
  <si>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</si>
  <si>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</si>
  <si>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</si>
  <si>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</si>
  <si>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</si>
  <si>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</si>
  <si>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</si>
  <si>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</si>
  <si>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</si>
  <si>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</si>
  <si>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</si>
  <si>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</si>
  <si>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</si>
  <si>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</si>
  <si>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</si>
  <si>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</si>
  <si>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</si>
  <si>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</si>
  <si>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</si>
  <si>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</si>
  <si>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</si>
  <si>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</si>
  <si>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</si>
  <si>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</si>
  <si>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</si>
  <si>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</si>
  <si>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</si>
  <si>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</si>
  <si>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</si>
  <si>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</si>
  <si>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</si>
  <si>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</si>
  <si>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</si>
  <si>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</si>
  <si>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</si>
  <si>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</si>
  <si>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</si>
  <si>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</si>
  <si>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</si>
  <si>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</si>
  <si>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</si>
  <si>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</si>
  <si>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</si>
  <si>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</si>
  <si>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</si>
  <si>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</si>
  <si>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</si>
  <si>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</si>
  <si>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</si>
  <si>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</si>
  <si>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</si>
  <si>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</si>
  <si>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</si>
  <si>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</si>
  <si>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</si>
  <si>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</si>
  <si>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</si>
  <si>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</si>
  <si>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</si>
  <si>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</si>
  <si>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</si>
  <si>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</si>
  <si>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</si>
  <si>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</si>
  <si>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</si>
  <si>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</si>
  <si>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</si>
  <si>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</si>
  <si>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</si>
  <si>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</si>
  <si>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</si>
  <si>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</si>
  <si>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</si>
  <si>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</si>
  <si>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</si>
  <si>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</si>
  <si>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</si>
  <si>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</si>
  <si>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</si>
  <si>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</si>
  <si>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</si>
  <si>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</si>
  <si>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</si>
  <si>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</si>
  <si>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</si>
  <si>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</si>
  <si>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</si>
  <si>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</si>
  <si>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</si>
  <si>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</si>
  <si>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</si>
  <si>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</si>
  <si>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</si>
  <si>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</si>
  <si>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</si>
  <si>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</si>
  <si>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</si>
  <si>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</si>
  <si>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</si>
  <si>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</si>
  <si>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</si>
  <si>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</si>
  <si>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</si>
  <si>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</si>
  <si>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</si>
  <si>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</si>
  <si>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</si>
  <si>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</si>
  <si>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</si>
  <si>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</si>
  <si>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</si>
  <si>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</si>
  <si>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</si>
  <si>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</si>
  <si>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</si>
  <si>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</si>
  <si>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</si>
  <si>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</si>
  <si>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</si>
  <si>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</si>
  <si>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</si>
  <si>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</si>
  <si>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</si>
  <si>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</si>
  <si>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</si>
  <si>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</si>
  <si>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</si>
  <si>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</si>
  <si>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</si>
  <si>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</si>
  <si>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</si>
  <si>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</si>
  <si>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</si>
  <si>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</si>
  <si>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</si>
  <si>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</si>
  <si>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</si>
  <si>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</si>
  <si>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</si>
  <si>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</si>
  <si>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</si>
  <si>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</si>
  <si>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</si>
  <si>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</si>
  <si>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</si>
  <si>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</si>
  <si>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</si>
  <si>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</si>
  <si>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</si>
  <si>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</si>
  <si>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</si>
  <si>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</si>
  <si>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</si>
  <si>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</si>
  <si>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</si>
  <si>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</si>
  <si>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</si>
  <si>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</si>
  <si>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</si>
  <si>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</si>
  <si>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</si>
  <si>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</si>
  <si>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</si>
  <si>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</si>
  <si>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</si>
  <si>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</si>
  <si>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</si>
  <si>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</si>
  <si>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</si>
  <si>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</si>
  <si>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</si>
  <si>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</si>
  <si>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</si>
  <si>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</si>
  <si>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</si>
  <si>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</si>
  <si>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</si>
  <si>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</si>
  <si>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</si>
  <si>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</si>
  <si>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</si>
  <si>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</si>
  <si>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</si>
  <si>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</si>
  <si>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</si>
  <si>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</si>
  <si>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</si>
  <si>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</si>
  <si>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</si>
  <si>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</si>
  <si>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</si>
  <si>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</si>
  <si>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</si>
  <si>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</si>
  <si>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</si>
  <si>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</si>
  <si>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</si>
  <si>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</si>
  <si>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</si>
  <si>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</si>
  <si>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</si>
  <si>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</si>
  <si>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</si>
  <si>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</si>
  <si>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</si>
  <si>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</si>
  <si>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</si>
  <si>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</si>
  <si>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</si>
  <si>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</si>
  <si>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</si>
  <si>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</si>
  <si>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</si>
  <si>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</si>
  <si>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</si>
  <si>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</si>
  <si>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</si>
  <si>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</si>
  <si>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</si>
  <si>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</si>
  <si>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</si>
  <si>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</si>
  <si>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</si>
  <si>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</si>
  <si>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</si>
  <si>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</si>
  <si>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</si>
  <si>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</si>
  <si>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</si>
  <si>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</si>
  <si>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</si>
  <si>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</si>
  <si>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</si>
  <si>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</si>
  <si>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</si>
  <si>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</si>
  <si>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</si>
  <si>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</si>
  <si>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</si>
  <si>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</si>
  <si>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</si>
  <si>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</si>
  <si>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</si>
  <si>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</si>
  <si>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</si>
  <si>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</si>
  <si>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</si>
  <si>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</si>
  <si>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</si>
  <si>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</si>
  <si>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</si>
  <si>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</si>
  <si>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</si>
  <si>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</si>
  <si>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</si>
  <si>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</si>
  <si>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</si>
  <si>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</si>
  <si>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</si>
  <si>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</si>
  <si>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</si>
  <si>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</si>
  <si>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</si>
  <si>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</si>
  <si>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</si>
  <si>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</si>
  <si>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</si>
  <si>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</si>
  <si>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</si>
  <si>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</si>
  <si>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</si>
  <si>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</si>
  <si>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</si>
  <si>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</si>
  <si>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</si>
  <si>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</si>
  <si>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</si>
  <si>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</si>
  <si>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</si>
  <si>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</si>
  <si>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</si>
  <si>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</si>
  <si>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</si>
  <si>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</si>
  <si>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</si>
  <si>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</si>
  <si>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</si>
  <si>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</si>
  <si>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</si>
  <si>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</si>
  <si>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</si>
  <si>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</si>
  <si>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</si>
  <si>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</si>
  <si>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</si>
  <si>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</si>
  <si>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</si>
  <si>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</si>
  <si>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</si>
  <si>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</si>
  <si>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</si>
  <si>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</si>
  <si>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</si>
  <si>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</si>
  <si>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</si>
  <si>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</si>
  <si>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</si>
  <si>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</si>
  <si>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</si>
  <si>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</si>
  <si>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</si>
  <si>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</si>
  <si>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</si>
  <si>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</si>
  <si>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</si>
  <si>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</si>
  <si>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</si>
  <si>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</si>
  <si>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</si>
  <si>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</si>
  <si>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</si>
  <si>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</si>
  <si>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</si>
  <si>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</si>
  <si>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</si>
  <si>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</si>
  <si>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</si>
  <si>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</si>
  <si>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</si>
  <si>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</si>
  <si>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</si>
  <si>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</si>
  <si>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</si>
  <si>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</si>
  <si>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</si>
  <si>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</si>
  <si>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</si>
  <si>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</si>
  <si>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</si>
  <si>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</si>
  <si>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</si>
  <si>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</si>
  <si>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</si>
  <si>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</si>
  <si>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</si>
  <si>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</si>
  <si>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</si>
  <si>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</si>
  <si>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</si>
  <si>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</si>
  <si>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</si>
  <si>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</si>
  <si>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</si>
  <si>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</si>
  <si>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</si>
  <si>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</si>
  <si>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</si>
  <si>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</si>
  <si>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</si>
  <si>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</si>
  <si>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</si>
  <si>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</si>
  <si>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</si>
  <si>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</si>
  <si>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</si>
  <si>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</si>
  <si>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</si>
  <si>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</si>
  <si>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</si>
  <si>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</si>
  <si>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</si>
  <si>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</si>
  <si>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</si>
  <si>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</si>
  <si>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</si>
  <si>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</si>
  <si>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</si>
  <si>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</si>
  <si>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</si>
  <si>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</si>
  <si>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</si>
  <si>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</si>
  <si>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</si>
  <si>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</si>
  <si>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</si>
  <si>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</si>
  <si>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</si>
  <si>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</si>
  <si>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</si>
  <si>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</si>
  <si>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</si>
  <si>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</si>
  <si>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</si>
  <si>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</si>
  <si>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</si>
  <si>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</si>
  <si>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</si>
  <si>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</si>
  <si>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</si>
  <si>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</si>
  <si>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</si>
  <si>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</si>
  <si>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</si>
  <si>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</si>
  <si>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</si>
  <si>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</si>
  <si>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</si>
  <si>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</si>
  <si>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</si>
  <si>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</si>
  <si>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</si>
  <si>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</si>
  <si>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</si>
  <si>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</si>
  <si>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</si>
  <si>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</si>
  <si>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</si>
  <si>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</si>
  <si>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</si>
  <si>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</si>
  <si>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</si>
  <si>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</si>
  <si>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</si>
  <si>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</si>
  <si>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</si>
  <si>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</si>
  <si>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</si>
  <si>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</si>
  <si>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</si>
  <si>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</si>
  <si>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</si>
  <si>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</si>
  <si>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</si>
  <si>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</si>
  <si>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</si>
  <si>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</si>
  <si>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</si>
  <si>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</si>
  <si>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</si>
  <si>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</si>
  <si>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</si>
  <si>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</si>
  <si>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</si>
  <si>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</si>
  <si>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</si>
  <si>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</si>
  <si>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</si>
  <si>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</si>
  <si>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</si>
  <si>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</si>
  <si>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</si>
  <si>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</si>
  <si>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</si>
  <si>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</si>
  <si>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</si>
  <si>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</si>
  <si>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</si>
  <si>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</si>
  <si>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</si>
  <si>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</si>
  <si>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</si>
  <si>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</si>
  <si>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</si>
  <si>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</si>
  <si>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</si>
  <si>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</si>
  <si>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</si>
  <si>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</si>
  <si>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</si>
  <si>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</si>
  <si>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</si>
  <si>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</si>
  <si>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</si>
  <si>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</si>
  <si>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</si>
  <si>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</si>
  <si>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</si>
  <si>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</si>
  <si>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</si>
  <si>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</si>
  <si>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</si>
  <si>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</si>
  <si>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</si>
  <si>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</si>
  <si>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</si>
  <si>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</si>
  <si>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</si>
  <si>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</si>
  <si>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</si>
  <si>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</si>
  <si>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</si>
  <si>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</si>
  <si>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</si>
  <si>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</si>
  <si>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</si>
  <si>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</si>
  <si>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</si>
  <si>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</si>
  <si>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</si>
  <si>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</si>
  <si>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</si>
  <si>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</si>
  <si>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</si>
  <si>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</si>
  <si>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</si>
  <si>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</si>
  <si>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</si>
  <si>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</si>
  <si>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</si>
  <si>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</si>
  <si>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</si>
  <si>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</si>
  <si>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</si>
  <si>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</si>
  <si>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</si>
  <si>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</si>
  <si>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</si>
  <si>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</si>
  <si>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</si>
  <si>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</si>
  <si>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</si>
  <si>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</si>
  <si>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</si>
  <si>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</si>
  <si>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</si>
  <si>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</si>
  <si>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</si>
  <si>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</si>
  <si>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</si>
  <si>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</si>
  <si>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</si>
  <si>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</si>
  <si>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</si>
  <si>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</si>
  <si>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</si>
  <si>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</si>
  <si>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</si>
  <si>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</si>
  <si>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</si>
  <si>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</si>
  <si>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</si>
  <si>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</si>
  <si>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</si>
  <si>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</si>
  <si>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</si>
  <si>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</si>
  <si>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</si>
  <si>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</si>
  <si>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</si>
  <si>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</si>
  <si>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</si>
  <si>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</si>
  <si>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</si>
  <si>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</si>
  <si>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</si>
  <si>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</si>
  <si>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</si>
  <si>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</si>
  <si>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</si>
  <si>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</si>
  <si>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</si>
  <si>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</si>
  <si>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</si>
  <si>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</si>
  <si>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</si>
  <si>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</si>
  <si>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</si>
  <si>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</si>
  <si>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</si>
  <si>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</si>
  <si>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</si>
  <si>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</si>
  <si>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</si>
  <si>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</si>
  <si>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</si>
  <si>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</si>
  <si>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</si>
  <si>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</si>
  <si>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</si>
  <si>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</si>
  <si>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</si>
  <si>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</si>
  <si>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</si>
  <si>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</si>
  <si>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</si>
  <si>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</si>
  <si>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</si>
  <si>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</si>
  <si>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</si>
  <si>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</si>
  <si>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</si>
  <si>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</si>
  <si>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</si>
  <si>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</si>
  <si>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</si>
  <si>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</si>
  <si>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</si>
  <si>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</si>
  <si>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</si>
  <si>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</si>
  <si>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</si>
  <si>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</si>
  <si>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</si>
  <si>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</si>
  <si>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</si>
  <si>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</si>
  <si>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</si>
  <si>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</si>
  <si>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</si>
  <si>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</si>
  <si>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</si>
  <si>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</si>
  <si>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</si>
  <si>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</si>
  <si>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</si>
  <si>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</si>
  <si>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</si>
  <si>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</si>
  <si>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</si>
  <si>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</si>
  <si>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</si>
  <si>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</si>
  <si>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</si>
  <si>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</si>
  <si>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</si>
  <si>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</si>
  <si>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</si>
  <si>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</si>
  <si>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</si>
  <si>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</si>
  <si>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</si>
  <si>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</si>
  <si>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</si>
  <si>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</si>
  <si>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</si>
  <si>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</si>
  <si>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</si>
  <si>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</si>
  <si>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</si>
  <si>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</si>
  <si>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</si>
  <si>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</si>
  <si>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</si>
  <si>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</si>
  <si>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</si>
  <si>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</si>
  <si>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</si>
  <si>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</si>
  <si>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</si>
  <si>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</si>
  <si>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</si>
  <si>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</si>
  <si>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</si>
  <si>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</si>
  <si>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</si>
  <si>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</si>
  <si>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</si>
  <si>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</si>
  <si>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</si>
  <si>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</si>
  <si>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</si>
  <si>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</si>
  <si>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</si>
  <si>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</si>
  <si>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</si>
  <si>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</si>
  <si>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</si>
  <si>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</si>
  <si>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</si>
  <si>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</si>
  <si>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</si>
  <si>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</si>
  <si>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</si>
  <si>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</si>
  <si>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</si>
  <si>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</si>
  <si>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</si>
  <si>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</si>
  <si>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</si>
  <si>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</si>
  <si>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</si>
  <si>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</si>
  <si>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</si>
  <si>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</si>
  <si>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</si>
  <si>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</si>
  <si>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</si>
  <si>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</si>
  <si>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</si>
  <si>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</si>
  <si>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</si>
  <si>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</si>
  <si>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</si>
  <si>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</si>
  <si>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</si>
  <si>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</si>
  <si>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</si>
  <si>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</si>
  <si>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</si>
  <si>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</si>
  <si>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</si>
  <si>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</si>
  <si>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</si>
  <si>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</si>
  <si>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</si>
  <si>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</si>
  <si>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</si>
  <si>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</si>
  <si>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</si>
  <si>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</si>
  <si>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</si>
  <si>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</si>
  <si>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</si>
  <si>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</si>
  <si>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</si>
  <si>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</si>
  <si>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</si>
  <si>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</si>
  <si>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</si>
  <si>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</si>
  <si>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</si>
  <si>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</si>
  <si>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</si>
  <si>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</si>
  <si>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</si>
  <si>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</si>
  <si>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</si>
  <si>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</si>
  <si>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</si>
  <si>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</si>
  <si>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</si>
  <si>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</si>
  <si>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</si>
  <si>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</si>
  <si>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</si>
  <si>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</si>
  <si>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</si>
  <si>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</si>
  <si>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</si>
  <si>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</si>
  <si>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</si>
  <si>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</si>
  <si>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</si>
  <si>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</si>
  <si>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</si>
  <si>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</si>
  <si>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</si>
  <si>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</si>
  <si>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</si>
  <si>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</si>
  <si>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</si>
  <si>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</si>
  <si>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</si>
  <si>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</si>
  <si>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</si>
  <si>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</si>
  <si>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</si>
  <si>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</si>
  <si>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</si>
  <si>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</si>
  <si>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</si>
  <si>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</si>
  <si>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</si>
  <si>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</si>
  <si>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</si>
  <si>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</si>
  <si>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</si>
  <si>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</si>
  <si>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</si>
  <si>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</si>
  <si>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</si>
  <si>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</si>
  <si>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</si>
  <si>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</si>
  <si>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</si>
  <si>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</si>
  <si>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</si>
  <si>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</si>
  <si>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</si>
  <si>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</si>
  <si>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</si>
  <si>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</si>
  <si>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</si>
  <si>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</si>
  <si>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</si>
  <si>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</si>
  <si>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</si>
  <si>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</si>
  <si>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</si>
  <si>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</si>
  <si>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</si>
  <si>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</si>
  <si>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</si>
  <si>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</si>
  <si>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</si>
  <si>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</si>
  <si>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</si>
  <si>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</si>
  <si>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</si>
  <si>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</si>
  <si>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</si>
  <si>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</si>
  <si>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</si>
  <si>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</si>
  <si>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</si>
  <si>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</si>
  <si>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</si>
  <si>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</si>
  <si>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</si>
  <si>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</si>
  <si>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</si>
  <si>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</si>
  <si>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</si>
  <si>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</si>
  <si>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</si>
  <si>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</si>
  <si>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</si>
  <si>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</si>
  <si>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</si>
  <si>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</si>
  <si>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</si>
  <si>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</si>
  <si>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</si>
  <si>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</si>
  <si>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</si>
  <si>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</si>
  <si>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</si>
  <si>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</si>
  <si>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</si>
  <si>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</si>
  <si>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</si>
  <si>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</si>
  <si>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</si>
  <si>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</si>
  <si>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</si>
  <si>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</si>
  <si>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</si>
  <si>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</si>
  <si>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</si>
  <si>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</si>
  <si>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</si>
  <si>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</si>
  <si>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</si>
  <si>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</si>
  <si>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</si>
  <si>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</si>
  <si>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</si>
  <si>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</si>
  <si>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</si>
  <si>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</si>
  <si>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</si>
  <si>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</si>
  <si>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</si>
  <si>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</si>
  <si>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</si>
  <si>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</si>
  <si>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</si>
  <si>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</si>
  <si>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</si>
  <si>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</si>
  <si>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</si>
  <si>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</si>
  <si>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</si>
  <si>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</si>
  <si>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</si>
  <si>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</si>
  <si>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</si>
  <si>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</si>
  <si>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</si>
  <si>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</si>
  <si>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</si>
  <si>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</si>
  <si>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</si>
  <si>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</si>
  <si>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</si>
  <si>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</si>
  <si>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</si>
  <si>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</si>
  <si>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</si>
  <si>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</si>
  <si>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</si>
  <si>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</si>
  <si>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</si>
  <si>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</si>
  <si>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</si>
  <si>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</si>
  <si>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</si>
  <si>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</si>
  <si>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</si>
  <si>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</si>
  <si>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</si>
  <si>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</si>
  <si>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</si>
  <si>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</si>
  <si>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</si>
  <si>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</si>
  <si>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</si>
  <si>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</si>
  <si>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</si>
  <si>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</si>
  <si>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</si>
  <si>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</si>
  <si>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</si>
  <si>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</si>
  <si>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</si>
  <si>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</si>
  <si>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</si>
  <si>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</si>
  <si>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</si>
  <si>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</si>
  <si>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</si>
  <si>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</si>
  <si>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</si>
  <si>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</si>
  <si>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</si>
  <si>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</si>
  <si>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</si>
  <si>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</si>
  <si>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</si>
  <si>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</si>
  <si>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</si>
  <si>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</si>
  <si>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</si>
  <si>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</si>
  <si>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</si>
  <si>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</si>
  <si>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</si>
  <si>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</si>
  <si>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</si>
  <si>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</si>
  <si>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</si>
  <si>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</si>
  <si>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</si>
  <si>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</si>
  <si>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</si>
  <si>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</si>
  <si>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</si>
  <si>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</si>
  <si>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</si>
  <si>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</si>
  <si>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</si>
  <si>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</si>
  <si>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</si>
  <si>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</si>
  <si>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</si>
  <si>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</si>
  <si>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</si>
  <si>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</si>
  <si>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</si>
  <si>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</si>
  <si>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</si>
  <si>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</si>
  <si>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</si>
  <si>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</si>
  <si>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</si>
  <si>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</si>
  <si>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</si>
  <si>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</si>
  <si>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</si>
  <si>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</si>
  <si>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</si>
  <si>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</si>
  <si>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</si>
  <si>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</si>
  <si>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</si>
  <si>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</si>
  <si>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</si>
  <si>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</si>
  <si>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</si>
  <si>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</si>
  <si>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</si>
  <si>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</si>
  <si>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</si>
  <si>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</si>
  <si>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</si>
  <si>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</si>
  <si>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</si>
  <si>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</si>
  <si>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</si>
  <si>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</si>
  <si>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</si>
  <si>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</si>
  <si>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</si>
  <si>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</si>
  <si>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</si>
  <si>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</si>
  <si>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</si>
  <si>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</si>
  <si>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</si>
  <si>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</si>
  <si>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</si>
  <si>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</si>
  <si>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</si>
  <si>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</si>
  <si>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</si>
  <si>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</si>
  <si>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</si>
  <si>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</si>
  <si>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</si>
  <si>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</si>
  <si>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</si>
  <si>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</si>
  <si>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</si>
  <si>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</si>
  <si>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</si>
  <si>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</si>
  <si>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</si>
  <si>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</si>
  <si>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</si>
  <si>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</si>
  <si>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</si>
  <si>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</si>
  <si>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</si>
  <si>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</si>
  <si>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</si>
  <si>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</si>
  <si>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</si>
  <si>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</si>
  <si>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</si>
  <si>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</si>
  <si>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</si>
  <si>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</si>
  <si>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</si>
  <si>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</si>
  <si>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</si>
  <si>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</si>
  <si>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</si>
  <si>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</si>
  <si>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</si>
  <si>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</si>
  <si>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</si>
  <si>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</si>
  <si>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</si>
  <si>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</si>
  <si>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</si>
  <si>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</si>
  <si>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</si>
  <si>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</si>
  <si>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</si>
  <si>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</si>
  <si>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</si>
  <si>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</si>
  <si>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</si>
  <si>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</si>
  <si>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</si>
  <si>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</si>
  <si>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</si>
  <si>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</si>
  <si>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</si>
  <si>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</si>
  <si>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</si>
  <si>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</si>
  <si>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</si>
  <si>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</si>
  <si>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</si>
  <si>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</si>
  <si>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</si>
  <si>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</si>
  <si>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</si>
  <si>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</si>
  <si>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</si>
  <si>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</si>
  <si>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</si>
  <si>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</si>
  <si>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</si>
  <si>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</si>
  <si>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</si>
  <si>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</si>
  <si>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</si>
  <si>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</si>
  <si>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</si>
  <si>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</si>
  <si>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</si>
  <si>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</si>
  <si>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</si>
  <si>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</si>
  <si>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</si>
  <si>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</si>
  <si>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</si>
  <si>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</si>
  <si>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</si>
  <si>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</si>
  <si>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</si>
  <si>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</si>
  <si>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</si>
  <si>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</si>
  <si>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</si>
  <si>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</si>
  <si>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</si>
  <si>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</si>
  <si>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</si>
  <si>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</si>
  <si>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</si>
  <si>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</si>
  <si>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</si>
  <si>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</si>
  <si>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</si>
  <si>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</si>
  <si>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</si>
  <si>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</si>
  <si>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</si>
  <si>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</si>
  <si>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</si>
  <si>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</si>
  <si>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</si>
  <si>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</si>
  <si>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</si>
  <si>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</si>
  <si>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</si>
  <si>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</si>
  <si>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</si>
  <si>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</si>
  <si>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</si>
  <si>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</si>
  <si>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</si>
  <si>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</si>
  <si>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</si>
  <si>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</si>
  <si>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</si>
  <si>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</si>
  <si>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</si>
  <si>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</si>
  <si>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</si>
  <si>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</si>
  <si>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</si>
  <si>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</si>
  <si>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</si>
  <si>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</si>
  <si>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</si>
  <si>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</si>
  <si>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</si>
  <si>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</si>
  <si>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</si>
  <si>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</si>
  <si>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</si>
  <si>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</si>
  <si>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</si>
  <si>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</si>
  <si>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</si>
  <si>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</si>
  <si>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</si>
  <si>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</si>
  <si>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</si>
  <si>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</si>
  <si>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</si>
  <si>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</si>
  <si>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</si>
  <si>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</si>
  <si>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</si>
  <si>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</si>
  <si>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</si>
  <si>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</si>
  <si>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</si>
  <si>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</si>
  <si>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</si>
  <si>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</si>
  <si>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</si>
  <si>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</si>
  <si>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</si>
  <si>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</si>
  <si>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</si>
  <si>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</si>
  <si>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</si>
  <si>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</si>
  <si>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</si>
  <si>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</si>
  <si>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</si>
  <si>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</si>
  <si>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</si>
  <si>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</si>
  <si>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</si>
  <si>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</si>
  <si>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</si>
  <si>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</si>
  <si>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</si>
  <si>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</si>
  <si>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</si>
  <si>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</si>
  <si>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</si>
  <si>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</si>
  <si>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</si>
  <si>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</si>
  <si>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</si>
  <si>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</si>
  <si>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</si>
  <si>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</si>
  <si>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</si>
  <si>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</si>
  <si>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</si>
  <si>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</si>
  <si>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</si>
  <si>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</si>
  <si>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</si>
  <si>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</si>
  <si>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</si>
  <si>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</si>
  <si>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</si>
  <si>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</si>
  <si>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</si>
  <si>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</si>
  <si>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</si>
  <si>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</si>
  <si>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</si>
  <si>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</si>
  <si>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</si>
  <si>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</si>
  <si>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</si>
  <si>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</si>
  <si>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</si>
  <si>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</si>
  <si>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</si>
  <si>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</si>
  <si>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</si>
  <si>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</si>
  <si>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</si>
  <si>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</si>
  <si>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</si>
  <si>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</si>
  <si>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</si>
  <si>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</si>
  <si>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</si>
  <si>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</si>
  <si>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</si>
  <si>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</si>
  <si>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</si>
  <si>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</si>
  <si>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</si>
  <si>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</si>
  <si>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</si>
  <si>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</si>
  <si>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</si>
  <si>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</si>
  <si>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</si>
  <si>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</si>
  <si>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</si>
  <si>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</si>
  <si>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</si>
  <si>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</si>
  <si>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</si>
  <si>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</si>
  <si>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</si>
  <si>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</si>
  <si>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</si>
  <si>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</si>
  <si>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</si>
  <si>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</si>
  <si>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</si>
  <si>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</si>
  <si>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</si>
  <si>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</si>
  <si>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</si>
  <si>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</si>
  <si>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</si>
  <si>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</si>
  <si>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</si>
  <si>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</si>
  <si>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</si>
  <si>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</si>
  <si>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</si>
  <si>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</si>
  <si>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</si>
  <si>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</si>
  <si>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</si>
  <si>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</si>
  <si>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</si>
  <si>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</si>
  <si>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</si>
  <si>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</si>
  <si>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</si>
  <si>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</si>
  <si>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</si>
  <si>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</si>
  <si>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</si>
  <si>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</si>
  <si>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</si>
  <si>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</si>
  <si>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</si>
  <si>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</si>
  <si>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</si>
  <si>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</si>
  <si>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</si>
  <si>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</si>
  <si>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</si>
  <si>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</si>
  <si>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</si>
  <si>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</si>
  <si>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</si>
  <si>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</si>
  <si>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</si>
  <si>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</si>
  <si>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</si>
  <si>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</si>
  <si>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</si>
  <si>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</si>
  <si>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</si>
  <si>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</si>
  <si>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</si>
  <si>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</si>
  <si>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</si>
  <si>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</si>
  <si>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</si>
  <si>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</si>
  <si>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</si>
  <si>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</si>
  <si>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</si>
  <si>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</si>
  <si>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</si>
  <si>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</si>
  <si>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</si>
  <si>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</si>
  <si>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</si>
  <si>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</si>
  <si>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</si>
  <si>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</si>
  <si>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</si>
  <si>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</si>
  <si>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</si>
  <si>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</si>
  <si>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</si>
  <si>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</si>
  <si>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</si>
  <si>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</si>
  <si>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</si>
  <si>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</si>
  <si>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</si>
  <si>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</si>
  <si>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</si>
  <si>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</si>
  <si>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</si>
  <si>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</si>
  <si>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</si>
  <si>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</si>
  <si>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</si>
  <si>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</si>
  <si>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</si>
  <si>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</si>
  <si>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</si>
  <si>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</si>
  <si>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</si>
  <si>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</si>
  <si>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</si>
  <si>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</si>
  <si>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</si>
  <si>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</si>
  <si>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</si>
  <si>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</si>
  <si>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</si>
  <si>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</si>
  <si>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</si>
  <si>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</si>
  <si>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</si>
  <si>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</si>
  <si>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</si>
  <si>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</si>
  <si>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</si>
  <si>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</si>
  <si>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</si>
  <si>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</si>
  <si>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</si>
  <si>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</si>
  <si>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</si>
  <si>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</si>
  <si>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</si>
  <si>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</si>
  <si>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</si>
  <si>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</si>
  <si>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</si>
  <si>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</si>
  <si>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</si>
  <si>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</si>
  <si>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</si>
  <si>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</si>
  <si>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</si>
  <si>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</si>
  <si>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</si>
  <si>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</si>
  <si>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</si>
  <si>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</si>
  <si>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</si>
  <si>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</si>
  <si>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</si>
  <si>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</si>
  <si>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</si>
  <si>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</si>
  <si>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</si>
  <si>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</si>
  <si>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</si>
  <si>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</si>
  <si>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</si>
  <si>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</si>
  <si>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</si>
  <si>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</si>
  <si>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</si>
  <si>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</si>
  <si>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</si>
  <si>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</si>
  <si>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</si>
  <si>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</si>
  <si>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</si>
  <si>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</si>
  <si>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</si>
  <si>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</si>
  <si>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</si>
  <si>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</si>
  <si>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</si>
  <si>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</si>
  <si>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</si>
  <si>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</si>
  <si>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</si>
  <si>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</si>
  <si>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</si>
  <si>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</si>
  <si>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</si>
  <si>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</si>
  <si>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</si>
  <si>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</si>
  <si>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</si>
  <si>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</si>
  <si>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</si>
  <si>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</si>
  <si>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</si>
  <si>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</si>
  <si>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</si>
  <si>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</si>
  <si>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</si>
  <si>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</si>
  <si>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</si>
  <si>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</si>
  <si>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</si>
  <si>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</si>
  <si>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</si>
  <si>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</si>
  <si>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</si>
  <si>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</si>
  <si>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</si>
  <si>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</si>
  <si>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</si>
  <si>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</si>
  <si>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</si>
  <si>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</si>
  <si>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</si>
  <si>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</si>
  <si>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</si>
  <si>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</si>
  <si>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</si>
  <si>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</si>
  <si>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</si>
  <si>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</si>
  <si>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</si>
  <si>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</si>
  <si>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</si>
  <si>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</si>
  <si>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</si>
  <si>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</si>
  <si>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</si>
  <si>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</si>
  <si>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</si>
  <si>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</si>
  <si>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</si>
  <si>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</si>
  <si>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</si>
  <si>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</si>
  <si>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</si>
  <si>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</si>
  <si>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</si>
  <si>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</si>
  <si>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</si>
  <si>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</si>
  <si>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</si>
  <si>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</si>
  <si>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</si>
  <si>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</si>
  <si>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</si>
  <si>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</si>
  <si>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</si>
  <si>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</si>
  <si>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</si>
  <si>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</si>
  <si>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</si>
  <si>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</si>
  <si>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</si>
  <si>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</si>
  <si>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</si>
  <si>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</si>
  <si>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</si>
  <si>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</si>
  <si>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</si>
  <si>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</si>
  <si>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</si>
  <si>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</si>
  <si>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</si>
  <si>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</si>
  <si>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</si>
  <si>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</si>
  <si>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</si>
  <si>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</si>
  <si>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</si>
  <si>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</si>
  <si>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</si>
  <si>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</si>
  <si>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</si>
  <si>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</si>
  <si>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</si>
  <si>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</si>
  <si>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</si>
  <si>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</si>
  <si>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</si>
  <si>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</si>
  <si>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</si>
  <si>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</si>
  <si>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</si>
  <si>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</si>
  <si>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</si>
  <si>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</si>
  <si>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</si>
  <si>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</si>
  <si>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</si>
  <si>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</si>
  <si>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</si>
  <si>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</si>
  <si>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</si>
  <si>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</si>
  <si>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</si>
  <si>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</si>
  <si>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</si>
  <si>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</si>
  <si>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</si>
  <si>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</si>
  <si>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</si>
  <si>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</si>
  <si>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</si>
  <si>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</si>
  <si>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</si>
  <si>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</si>
  <si>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</si>
  <si>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</si>
  <si>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</si>
  <si>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</si>
  <si>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</si>
  <si>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</si>
  <si>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</si>
  <si>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</si>
  <si>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</si>
  <si>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</si>
  <si>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</si>
  <si>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</si>
  <si>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</si>
  <si>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</si>
  <si>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</si>
  <si>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</si>
  <si>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</si>
  <si>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</si>
  <si>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</si>
  <si>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</si>
  <si>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</si>
  <si>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</si>
  <si>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</si>
  <si>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</si>
  <si>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</si>
  <si>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</si>
  <si>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</si>
  <si>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</si>
  <si>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</si>
  <si>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</si>
  <si>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</si>
  <si>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</si>
  <si>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</si>
  <si>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</si>
  <si>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</si>
  <si>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</si>
  <si>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</si>
  <si>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</si>
  <si>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</si>
  <si>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</si>
  <si>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</si>
  <si>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</si>
  <si>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</si>
  <si>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</si>
  <si>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</si>
  <si>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</si>
  <si>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</si>
  <si>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</si>
  <si>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</si>
  <si>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</si>
  <si>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</si>
  <si>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</si>
  <si>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</si>
  <si>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</si>
  <si>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</si>
  <si>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</si>
  <si>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</si>
  <si>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</si>
  <si>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</si>
  <si>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</si>
  <si>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</si>
  <si>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</si>
  <si>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</si>
  <si>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</si>
  <si>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</si>
  <si>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</si>
  <si>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</si>
  <si>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</si>
  <si>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</si>
  <si>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</si>
  <si>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</si>
  <si>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</si>
  <si>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</si>
  <si>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</si>
  <si>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</si>
  <si>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</si>
  <si>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</si>
  <si>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</si>
  <si>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</si>
  <si>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</si>
  <si>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</si>
  <si>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</si>
  <si>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</si>
  <si>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</si>
  <si>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</si>
  <si>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</si>
  <si>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</si>
  <si>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</si>
  <si>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</si>
  <si>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</si>
  <si>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</si>
  <si>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</si>
  <si>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</si>
  <si>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</si>
  <si>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</si>
  <si>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</si>
  <si>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</si>
  <si>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</si>
  <si>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</si>
  <si>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</si>
  <si>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</si>
  <si>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</si>
  <si>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</si>
  <si>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</si>
  <si>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</si>
  <si>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</si>
  <si>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</si>
  <si>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</si>
  <si>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</si>
  <si>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</si>
  <si>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</si>
  <si>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</si>
  <si>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</si>
  <si>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</si>
  <si>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</si>
  <si>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</si>
  <si>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</si>
  <si>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</si>
  <si>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</si>
  <si>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</si>
  <si>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</si>
  <si>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</si>
  <si>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</si>
  <si>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</si>
  <si>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</si>
  <si>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</si>
  <si>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</si>
  <si>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</si>
  <si>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</si>
  <si>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</si>
  <si>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</si>
  <si>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</si>
  <si>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</si>
  <si>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</si>
  <si>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</si>
  <si>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</si>
  <si>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</si>
  <si>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</si>
  <si>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</si>
  <si>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</si>
  <si>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</si>
  <si>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</si>
  <si>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</si>
  <si>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</si>
  <si>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</si>
  <si>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</si>
  <si>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</si>
  <si>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</si>
  <si>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</si>
  <si>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</si>
  <si>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</si>
  <si>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</si>
  <si>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</si>
  <si>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</si>
  <si>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</si>
  <si>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</si>
  <si>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</si>
  <si>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</si>
  <si>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</si>
  <si>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</si>
  <si>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</si>
  <si>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</si>
  <si>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</si>
  <si>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</si>
  <si>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</si>
  <si>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</si>
  <si>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</si>
  <si>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</si>
  <si>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</si>
  <si>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</si>
  <si>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</si>
  <si>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</si>
  <si>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</si>
  <si>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</si>
  <si>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</si>
  <si>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</si>
  <si>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</si>
  <si>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</si>
  <si>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</si>
  <si>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</si>
  <si>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</si>
  <si>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</si>
  <si>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</si>
  <si>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</si>
  <si>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</si>
  <si>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</si>
  <si>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</si>
  <si>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</si>
  <si>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</si>
  <si>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</si>
  <si>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</si>
  <si>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</si>
  <si>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</si>
  <si>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</si>
  <si>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</si>
  <si>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</si>
  <si>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</si>
  <si>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</si>
  <si>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</si>
  <si>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</si>
  <si>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</si>
  <si>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</si>
  <si>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</si>
  <si>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</si>
  <si>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</si>
  <si>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</si>
  <si>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</si>
  <si>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</si>
  <si>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</si>
  <si>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</si>
  <si>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</si>
  <si>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</si>
  <si>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</si>
  <si>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</si>
  <si>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</si>
  <si>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</si>
  <si>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</si>
  <si>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</si>
  <si>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</si>
  <si>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</si>
  <si>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</si>
  <si>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</si>
  <si>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</si>
  <si>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</si>
  <si>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</si>
  <si>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</si>
  <si>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</si>
  <si>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</si>
  <si>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</si>
  <si>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</si>
  <si>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</si>
  <si>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</si>
  <si>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</si>
  <si>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</si>
  <si>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</si>
  <si>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</si>
  <si>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</si>
  <si>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</si>
  <si>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</si>
  <si>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</si>
  <si>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</si>
  <si>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</si>
  <si>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</si>
  <si>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</si>
  <si>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</si>
  <si>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</si>
  <si>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</si>
  <si>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</si>
  <si>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</si>
  <si>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</si>
  <si>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</si>
  <si>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</si>
  <si>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</si>
  <si>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</si>
  <si>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</si>
  <si>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</si>
  <si>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</si>
  <si>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</si>
  <si>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</si>
  <si>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</si>
  <si>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</si>
  <si>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</si>
  <si>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</si>
  <si>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</si>
  <si>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</si>
  <si>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</si>
  <si>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</si>
  <si>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</si>
  <si>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</si>
  <si>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</si>
  <si>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</si>
  <si>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</si>
  <si>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</si>
  <si>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</si>
  <si>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</si>
  <si>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</si>
  <si>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</si>
  <si>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</si>
  <si>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</si>
  <si>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</si>
  <si>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</si>
  <si>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</si>
  <si>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</si>
  <si>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</si>
  <si>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</si>
  <si>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</si>
  <si>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</si>
  <si>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</si>
  <si>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</si>
  <si>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</si>
  <si>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</si>
  <si>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</si>
  <si>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</si>
  <si>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</si>
  <si>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</si>
  <si>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</si>
  <si>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</si>
  <si>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</si>
  <si>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</si>
  <si>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</si>
  <si>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</si>
  <si>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</si>
  <si>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</si>
  <si>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</si>
  <si>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</si>
  <si>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</si>
  <si>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</si>
  <si>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</si>
  <si>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</si>
  <si>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</si>
  <si>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</si>
  <si>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</si>
  <si>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</si>
  <si>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</si>
  <si>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</si>
  <si>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</si>
  <si>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</si>
  <si>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</si>
  <si>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</si>
  <si>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</si>
  <si>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</si>
  <si>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</si>
  <si>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</si>
  <si>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</si>
  <si>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</si>
  <si>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</si>
  <si>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</si>
  <si>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</si>
  <si>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</si>
  <si>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</si>
  <si>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</si>
  <si>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</si>
  <si>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</si>
  <si>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</si>
  <si>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</si>
  <si>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</si>
  <si>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</si>
  <si>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</si>
  <si>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</si>
  <si>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</si>
  <si>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</si>
  <si>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</si>
  <si>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</si>
  <si>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</si>
  <si>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</si>
  <si>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</si>
  <si>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</si>
  <si>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</si>
  <si>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</si>
  <si>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</si>
  <si>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</si>
  <si>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</si>
  <si>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</si>
  <si>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</si>
  <si>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</si>
  <si>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</si>
  <si>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</si>
  <si>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</si>
  <si>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</si>
  <si>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</si>
  <si>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</si>
  <si>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</si>
  <si>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</si>
  <si>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</si>
  <si>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</si>
  <si>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</si>
  <si>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</si>
  <si>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</si>
  <si>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</si>
  <si>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</si>
  <si>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</si>
  <si>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</si>
  <si>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</si>
  <si>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</si>
  <si>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</si>
  <si>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</si>
  <si>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</si>
  <si>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</si>
  <si>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</si>
  <si>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</si>
  <si>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</si>
  <si>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</si>
  <si>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</si>
  <si>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</si>
  <si>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</si>
  <si>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</si>
  <si>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</si>
  <si>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</si>
  <si>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</si>
  <si>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</si>
  <si>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</si>
  <si>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</si>
  <si>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</si>
  <si>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</si>
  <si>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</si>
  <si>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</si>
  <si>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</si>
  <si>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</si>
  <si>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</si>
  <si>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</si>
  <si>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</si>
  <si>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</si>
  <si>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</si>
  <si>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</si>
  <si>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</si>
  <si>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</si>
  <si>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</si>
  <si>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</si>
  <si>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</si>
  <si>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</si>
  <si>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</si>
  <si>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</si>
  <si>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</si>
  <si>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</si>
  <si>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</si>
  <si>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</si>
  <si>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</si>
  <si>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</si>
  <si>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</si>
  <si>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</si>
  <si>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</si>
  <si>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</si>
  <si>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</si>
  <si>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</si>
  <si>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</si>
  <si>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</si>
  <si>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</si>
  <si>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</si>
  <si>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</si>
  <si>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</si>
  <si>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</si>
  <si>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</si>
  <si>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</si>
  <si>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</si>
  <si>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</si>
  <si>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</si>
  <si>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</si>
  <si>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</si>
  <si>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</si>
  <si>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</si>
  <si>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</si>
  <si>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</si>
  <si>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</si>
  <si>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</si>
  <si>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</si>
  <si>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</si>
  <si>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</si>
  <si>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</si>
  <si>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</si>
  <si>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</si>
  <si>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</si>
  <si>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</si>
  <si>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</si>
  <si>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</si>
  <si>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</si>
  <si>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</si>
  <si>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</si>
  <si>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</si>
  <si>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</si>
  <si>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</si>
  <si>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</si>
  <si>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</si>
  <si>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</si>
  <si>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</si>
  <si>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</si>
  <si>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</si>
  <si>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</si>
  <si>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</si>
  <si>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</si>
  <si>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</si>
  <si>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</si>
  <si>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</si>
  <si>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</si>
  <si>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</si>
  <si>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</si>
  <si>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</si>
  <si>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</si>
  <si>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</si>
  <si>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</si>
  <si>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</si>
  <si>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</si>
  <si>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</si>
  <si>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</si>
  <si>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</si>
  <si>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</si>
  <si>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</si>
  <si>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</si>
  <si>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</si>
  <si>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</si>
  <si>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</si>
  <si>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</si>
  <si>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</si>
  <si>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</si>
  <si>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</si>
  <si>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</si>
  <si>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</si>
  <si>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</si>
  <si>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</si>
  <si>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</si>
  <si>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</si>
  <si>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</si>
  <si>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</si>
  <si>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</si>
  <si>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</si>
  <si>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</si>
  <si>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</si>
  <si>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</si>
  <si>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</si>
  <si>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</si>
  <si>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</si>
  <si>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</si>
  <si>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</si>
  <si>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</si>
  <si>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</si>
  <si>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</si>
  <si>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</si>
  <si>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</si>
  <si>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</si>
  <si>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</si>
  <si>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</si>
  <si>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</si>
  <si>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</si>
  <si>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</si>
  <si>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</si>
  <si>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</si>
  <si>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</si>
  <si>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</si>
  <si>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</si>
  <si>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</si>
  <si>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</si>
  <si>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</si>
  <si>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</si>
  <si>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</si>
  <si>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</si>
  <si>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</si>
  <si>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</si>
  <si>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</si>
  <si>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</si>
  <si>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</si>
  <si>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</si>
  <si>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</si>
  <si>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</si>
  <si>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</si>
  <si>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</si>
  <si>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</si>
  <si>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</si>
  <si>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</si>
  <si>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</si>
  <si>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</si>
  <si>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</si>
  <si>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</si>
  <si>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</si>
  <si>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</si>
  <si>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</si>
  <si>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</si>
  <si>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</si>
  <si>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</si>
  <si>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</si>
  <si>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</si>
  <si>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</si>
  <si>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</si>
  <si>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</si>
  <si>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</si>
  <si>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</si>
  <si>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</si>
  <si>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</si>
  <si>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</si>
  <si>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</si>
  <si>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</si>
  <si>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</si>
  <si>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</si>
  <si>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</si>
  <si>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</si>
  <si>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</si>
  <si>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</si>
  <si>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</si>
  <si>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</si>
  <si>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</si>
  <si>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</si>
  <si>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</si>
  <si>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</si>
  <si>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</si>
  <si>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</si>
  <si>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</si>
  <si>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</si>
  <si>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</si>
  <si>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</si>
  <si>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</si>
  <si>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</si>
  <si>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</si>
  <si>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</si>
  <si>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</si>
  <si>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</si>
  <si>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</si>
  <si>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</si>
  <si>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</si>
  <si>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</si>
  <si>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</si>
  <si>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</si>
  <si>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</si>
  <si>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</si>
  <si>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</si>
  <si>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</si>
  <si>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</si>
  <si>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</si>
  <si>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</si>
  <si>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</si>
  <si>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</si>
  <si>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</si>
  <si>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</si>
  <si>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</si>
  <si>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</si>
  <si>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</si>
  <si>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</si>
  <si>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</si>
  <si>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</si>
  <si>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</si>
  <si>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</si>
  <si>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</si>
  <si>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</si>
  <si>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</si>
  <si>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</si>
  <si>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</si>
  <si>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</si>
  <si>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</si>
  <si>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</si>
  <si>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</si>
  <si>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</si>
  <si>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</si>
  <si>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</si>
  <si>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</si>
  <si>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</si>
  <si>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</si>
  <si>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</si>
  <si>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</si>
  <si>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</si>
  <si>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</si>
  <si>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</si>
  <si>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</si>
  <si>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</si>
  <si>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</si>
  <si>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</si>
  <si>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</si>
  <si>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</si>
  <si>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</si>
  <si>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</si>
  <si>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</si>
  <si>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</si>
  <si>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</si>
  <si>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</si>
  <si>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</si>
  <si>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</si>
  <si>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</si>
  <si>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</si>
  <si>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</si>
  <si>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</si>
  <si>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</si>
  <si>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</si>
  <si>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</si>
  <si>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</si>
  <si>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</si>
  <si>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</si>
  <si>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</si>
  <si>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</si>
  <si>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</si>
  <si>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</si>
  <si>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</si>
  <si>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</si>
  <si>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</si>
  <si>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</si>
  <si>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</si>
  <si>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</si>
  <si>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</si>
  <si>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</si>
  <si>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</si>
  <si>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</si>
  <si>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</si>
  <si>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</si>
  <si>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</si>
  <si>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</si>
  <si>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</si>
  <si>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</si>
  <si>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</si>
  <si>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</si>
  <si>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</si>
  <si>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</si>
  <si>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</si>
  <si>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</si>
  <si>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</si>
  <si>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</si>
  <si>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</si>
  <si>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</si>
  <si>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</si>
  <si>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</si>
  <si>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</si>
  <si>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</si>
  <si>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</si>
  <si>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</si>
  <si>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</si>
  <si>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</si>
  <si>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</si>
  <si>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</si>
  <si>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</si>
  <si>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</si>
  <si>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</si>
  <si>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</si>
  <si>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</si>
  <si>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</si>
  <si>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</si>
  <si>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</si>
  <si>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</si>
  <si>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</si>
  <si>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</si>
  <si>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</si>
  <si>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</si>
  <si>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</si>
  <si>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</si>
  <si>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</si>
  <si>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</si>
  <si>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</si>
  <si>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</si>
  <si>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</si>
  <si>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</si>
  <si>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</si>
  <si>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</si>
  <si>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</si>
  <si>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</si>
  <si>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</si>
  <si>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</si>
  <si>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</si>
  <si>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</si>
  <si>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</si>
  <si>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</si>
  <si>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</si>
  <si>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</si>
  <si>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</si>
  <si>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</si>
  <si>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</si>
  <si>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</si>
  <si>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</si>
  <si>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</si>
  <si>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</si>
  <si>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</si>
  <si>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</si>
  <si>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</si>
  <si>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</si>
  <si>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</si>
  <si>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</si>
  <si>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</si>
  <si>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</si>
  <si>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</si>
  <si>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</si>
  <si>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</si>
  <si>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</si>
  <si>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</si>
  <si>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</si>
  <si>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</si>
  <si>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</si>
  <si>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</si>
  <si>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</si>
  <si>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</si>
  <si>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</si>
  <si>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</si>
  <si>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</si>
  <si>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</si>
  <si>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</si>
  <si>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</si>
  <si>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</si>
  <si>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</si>
  <si>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</si>
  <si>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</si>
  <si>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</si>
  <si>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</si>
  <si>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</si>
  <si>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</si>
  <si>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</si>
  <si>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</si>
  <si>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</si>
  <si>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</si>
  <si>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</si>
  <si>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</si>
  <si>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</si>
  <si>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</si>
  <si>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</si>
  <si>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</si>
  <si>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</si>
  <si>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</si>
  <si>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</si>
  <si>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</si>
  <si>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</si>
  <si>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</si>
  <si>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</si>
  <si>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</si>
  <si>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</si>
  <si>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</si>
  <si>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</si>
  <si>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</si>
  <si>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</si>
  <si>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</si>
  <si>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</si>
  <si>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</si>
  <si>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</si>
  <si>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</si>
  <si>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</si>
  <si>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</si>
  <si>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</si>
  <si>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</si>
  <si>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</si>
  <si>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</si>
  <si>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</si>
  <si>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</si>
  <si>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</si>
  <si>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</si>
  <si>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</si>
  <si>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</si>
  <si>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</si>
  <si>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</si>
  <si>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</si>
  <si>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</si>
  <si>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</si>
  <si>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</si>
  <si>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</si>
  <si>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</si>
  <si>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</si>
  <si>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</si>
  <si>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</si>
  <si>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</si>
  <si>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</si>
  <si>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</si>
  <si>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</si>
  <si>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</si>
  <si>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</si>
  <si>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</si>
  <si>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</si>
  <si>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</si>
  <si>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</si>
  <si>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</si>
  <si>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</si>
  <si>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</si>
  <si>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</si>
  <si>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</si>
  <si>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</si>
  <si>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</si>
  <si>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</si>
  <si>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</si>
  <si>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</si>
  <si>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</si>
  <si>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</si>
  <si>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</si>
  <si>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</si>
  <si>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</si>
  <si>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</si>
  <si>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</si>
  <si>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</si>
  <si>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</si>
  <si>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</si>
  <si>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</si>
  <si>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</si>
  <si>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</si>
  <si>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</si>
  <si>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</si>
  <si>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</si>
  <si>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</si>
  <si>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</si>
  <si>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</si>
  <si>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</si>
  <si>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</si>
  <si>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</si>
  <si>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</si>
  <si>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</si>
  <si>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</si>
  <si>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</si>
  <si>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</si>
  <si>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</si>
  <si>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</si>
  <si>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</si>
  <si>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</si>
  <si>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</si>
  <si>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</si>
  <si>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</si>
  <si>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</si>
  <si>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</si>
  <si>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</si>
  <si>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</si>
  <si>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</si>
  <si>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</si>
  <si>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</si>
  <si>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</si>
  <si>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</si>
  <si>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</si>
  <si>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</si>
  <si>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</si>
  <si>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</si>
  <si>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</si>
  <si>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</si>
  <si>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</si>
  <si>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</si>
  <si>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</si>
  <si>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</si>
  <si>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</si>
  <si>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</si>
  <si>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</si>
  <si>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</si>
  <si>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</si>
  <si>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</si>
  <si>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</si>
  <si>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</si>
  <si>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</si>
  <si>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</si>
  <si>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</si>
  <si>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</si>
  <si>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</si>
  <si>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</si>
  <si>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</si>
  <si>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</si>
  <si>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</si>
  <si>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</si>
  <si>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</si>
  <si>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</si>
  <si>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</si>
  <si>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</si>
  <si>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</si>
  <si>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</si>
  <si>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</si>
  <si>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</si>
  <si>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</si>
  <si>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</si>
  <si>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</si>
  <si>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</si>
  <si>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</si>
  <si>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</si>
  <si>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</si>
  <si>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</si>
  <si>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</si>
  <si>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</si>
  <si>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</si>
  <si>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</si>
  <si>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</si>
  <si>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</si>
  <si>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</si>
  <si>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</si>
  <si>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</si>
  <si>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</si>
  <si>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</si>
  <si>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</si>
  <si>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</si>
  <si>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</si>
  <si>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</si>
  <si>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</si>
  <si>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</si>
  <si>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</si>
  <si>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</si>
  <si>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</si>
  <si>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</si>
  <si>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</si>
  <si>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</si>
  <si>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</si>
  <si>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</si>
  <si>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</si>
  <si>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</si>
  <si>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</si>
  <si>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</si>
  <si>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</si>
  <si>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</si>
  <si>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</si>
  <si>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</si>
  <si>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</si>
  <si>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</si>
  <si>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</si>
  <si>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</si>
  <si>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</si>
  <si>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</si>
  <si>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</si>
  <si>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</si>
  <si>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</si>
  <si>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</si>
  <si>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</si>
  <si>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</si>
  <si>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</si>
  <si>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</si>
  <si>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</si>
  <si>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</si>
  <si>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</si>
  <si>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</si>
  <si>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</si>
  <si>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</si>
  <si>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</si>
  <si>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</si>
  <si>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</si>
  <si>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</si>
  <si>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</si>
  <si>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</si>
  <si>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</si>
  <si>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</si>
  <si>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</si>
  <si>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</si>
  <si>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</si>
  <si>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</si>
  <si>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</si>
  <si>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</si>
  <si>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</si>
  <si>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</si>
  <si>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</si>
  <si>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</si>
  <si>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</si>
  <si>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</si>
  <si>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</si>
  <si>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</si>
  <si>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</si>
  <si>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</si>
  <si>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</si>
  <si>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</si>
  <si>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</si>
  <si>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</si>
  <si>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</si>
  <si>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</si>
  <si>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</si>
  <si>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</si>
  <si>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</si>
  <si>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</si>
  <si>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</si>
  <si>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</si>
  <si>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</si>
  <si>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</si>
  <si>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</si>
  <si>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</si>
  <si>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</si>
  <si>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</si>
  <si>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</si>
  <si>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</si>
  <si>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</si>
  <si>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</si>
  <si>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</si>
  <si>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</si>
  <si>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</si>
  <si>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</si>
  <si>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</si>
  <si>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</si>
  <si>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</si>
  <si>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</si>
  <si>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</si>
  <si>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</si>
  <si>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</si>
  <si>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</si>
  <si>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</si>
  <si>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</si>
  <si>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</si>
  <si>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</si>
  <si>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</si>
  <si>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</si>
  <si>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</si>
  <si>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</si>
  <si>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</si>
  <si>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</si>
  <si>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</si>
  <si>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</si>
  <si>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</si>
  <si>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</si>
  <si>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</si>
  <si>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</si>
  <si>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</si>
  <si>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</si>
  <si>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</si>
  <si>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</si>
  <si>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</si>
  <si>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</si>
  <si>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</si>
  <si>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</si>
  <si>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</si>
  <si>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</si>
  <si>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</si>
  <si>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</si>
  <si>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</si>
  <si>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</si>
  <si>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</si>
  <si>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</si>
  <si>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</si>
  <si>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</si>
  <si>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</si>
  <si>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</si>
  <si>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</si>
  <si>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</si>
  <si>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</si>
  <si>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</si>
  <si>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</si>
  <si>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</si>
  <si>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</si>
  <si>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</si>
  <si>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</si>
  <si>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</si>
  <si>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</si>
  <si>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</si>
  <si>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</si>
  <si>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</si>
  <si>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</si>
  <si>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</si>
  <si>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</si>
  <si>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</si>
  <si>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</si>
  <si>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</si>
  <si>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</si>
  <si>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</si>
  <si>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</si>
  <si>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</si>
  <si>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</si>
  <si>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</si>
  <si>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</si>
  <si>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</si>
  <si>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</si>
  <si>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</si>
  <si>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</si>
  <si>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</si>
  <si>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</si>
  <si>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</si>
  <si>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</si>
  <si>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</si>
  <si>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</si>
  <si>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</si>
  <si>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</si>
  <si>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</si>
  <si>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</si>
  <si>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</si>
  <si>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</si>
  <si>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</si>
  <si>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</si>
  <si>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</si>
  <si>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</si>
  <si>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</si>
  <si>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</si>
  <si>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</si>
  <si>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</si>
  <si>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</si>
  <si>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</si>
  <si>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</si>
  <si>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</si>
  <si>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</si>
  <si>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</si>
  <si>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</si>
  <si>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</si>
  <si>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</si>
  <si>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</si>
  <si>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</si>
  <si>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</si>
  <si>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</si>
  <si>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</si>
  <si>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</si>
  <si>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</si>
  <si>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</si>
  <si>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</si>
  <si>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</si>
  <si>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</si>
  <si>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</si>
  <si>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</si>
  <si>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</si>
  <si>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</si>
  <si>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</si>
  <si>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</si>
  <si>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</si>
  <si>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</si>
  <si>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</si>
  <si>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</si>
  <si>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</si>
  <si>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</si>
  <si>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</si>
  <si>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</si>
  <si>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</si>
  <si>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</si>
  <si>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</si>
  <si>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</si>
  <si>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</si>
  <si>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</si>
  <si>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</si>
  <si>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</si>
  <si>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</si>
  <si>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</si>
  <si>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</si>
  <si>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</si>
  <si>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</si>
  <si>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</si>
  <si>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</si>
  <si>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</si>
  <si>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</si>
  <si>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</si>
  <si>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</si>
  <si>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</si>
  <si>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</si>
  <si>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</si>
  <si>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</si>
  <si>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</si>
  <si>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</si>
  <si>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</si>
  <si>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</si>
  <si>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</si>
  <si>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</si>
  <si>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</si>
  <si>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</si>
  <si>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</si>
  <si>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</si>
  <si>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</si>
  <si>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</si>
  <si>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</si>
  <si>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</si>
  <si>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</si>
  <si>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</si>
  <si>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</si>
  <si>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</si>
  <si>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</si>
  <si>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</si>
  <si>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</si>
  <si>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</si>
  <si>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</si>
  <si>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</si>
  <si>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</si>
  <si>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</si>
  <si>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</si>
  <si>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</si>
  <si>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</si>
  <si>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</si>
  <si>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</si>
  <si>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</si>
  <si>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</si>
  <si>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</si>
  <si>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</si>
  <si>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</si>
  <si>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</si>
  <si>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</si>
  <si>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</si>
  <si>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</si>
  <si>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</si>
  <si>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</si>
  <si>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</si>
  <si>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</si>
  <si>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</si>
  <si>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</si>
  <si>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</si>
  <si>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</si>
  <si>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</si>
  <si>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</si>
  <si>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</si>
  <si>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</si>
  <si>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</si>
  <si>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</si>
  <si>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</si>
  <si>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</si>
  <si>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</si>
  <si>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</si>
  <si>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</si>
  <si>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</si>
  <si>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</si>
  <si>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</si>
  <si>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</si>
  <si>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</si>
  <si>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</si>
  <si>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</si>
  <si>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</si>
  <si>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</si>
  <si>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</si>
  <si>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</si>
  <si>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</si>
  <si>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</si>
  <si>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</si>
  <si>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</si>
  <si>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</si>
  <si>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</si>
  <si>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</si>
  <si>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</si>
  <si>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</si>
  <si>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</si>
  <si>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</si>
  <si>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</si>
  <si>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</si>
  <si>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</si>
  <si>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</si>
  <si>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</si>
  <si>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</si>
  <si>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</si>
  <si>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</si>
  <si>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</si>
  <si>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</si>
  <si>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</si>
  <si>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</si>
  <si>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</si>
  <si>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</si>
  <si>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</si>
  <si>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</si>
  <si>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</si>
  <si>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</si>
  <si>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</si>
  <si>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</si>
  <si>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</si>
  <si>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</si>
  <si>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</si>
  <si>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</si>
  <si>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</si>
  <si>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</si>
  <si>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</si>
  <si>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</si>
  <si>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</si>
  <si>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</si>
  <si>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</si>
  <si>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</si>
  <si>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</si>
  <si>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</si>
  <si>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</si>
  <si>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</si>
  <si>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</si>
  <si>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</si>
  <si>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</si>
  <si>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</si>
  <si>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</si>
  <si>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</si>
  <si>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</si>
  <si>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</si>
  <si>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</si>
  <si>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</si>
  <si>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</si>
  <si>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</si>
  <si>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</si>
  <si>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</si>
  <si>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</si>
  <si>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</si>
  <si>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</si>
  <si>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</si>
  <si>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</si>
  <si>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</si>
  <si>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</si>
  <si>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</si>
  <si>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</si>
  <si>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</si>
  <si>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</si>
  <si>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</si>
  <si>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</si>
  <si>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</si>
  <si>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</si>
  <si>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</si>
  <si>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</si>
  <si>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</si>
  <si>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</si>
  <si>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</si>
  <si>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</si>
  <si>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</si>
  <si>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</si>
  <si>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</si>
  <si>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</si>
  <si>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</si>
  <si>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</si>
  <si>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</si>
  <si>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</si>
  <si>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</si>
  <si>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</si>
  <si>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</si>
  <si>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</si>
  <si>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</si>
  <si>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</si>
  <si>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</si>
  <si>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</si>
  <si>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</si>
  <si>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</si>
  <si>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</si>
  <si>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</si>
  <si>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</si>
  <si>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</si>
  <si>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</si>
  <si>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</si>
  <si>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</si>
  <si>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</si>
  <si>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</si>
  <si>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</si>
  <si>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</si>
  <si>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</si>
  <si>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</si>
  <si>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</si>
  <si>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</si>
  <si>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</si>
  <si>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</si>
  <si>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</si>
  <si>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</si>
  <si>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</si>
  <si>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</si>
  <si>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</si>
  <si>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</si>
  <si>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</si>
  <si>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</si>
  <si>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</si>
  <si>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</si>
  <si>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</si>
  <si>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</si>
  <si>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</si>
  <si>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</si>
  <si>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</si>
  <si>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</si>
  <si>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</si>
  <si>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</si>
  <si>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</si>
  <si>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</si>
  <si>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</si>
  <si>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</si>
  <si>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</si>
  <si>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</si>
  <si>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</si>
  <si>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</si>
  <si>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</si>
  <si>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</si>
  <si>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</si>
  <si>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</si>
  <si>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</si>
  <si>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</si>
  <si>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</si>
  <si>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</si>
  <si>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</si>
  <si>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</si>
  <si>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</si>
  <si>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</si>
  <si>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</si>
  <si>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</si>
  <si>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</si>
  <si>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</si>
  <si>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</si>
  <si>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</si>
  <si>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</si>
  <si>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</si>
  <si>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</si>
  <si>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</si>
  <si>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</si>
  <si>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</si>
  <si>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</si>
  <si>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</si>
  <si>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</si>
  <si>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</si>
  <si>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</si>
  <si>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</si>
  <si>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</si>
  <si>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</si>
  <si>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</si>
  <si>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</si>
  <si>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</si>
  <si>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</si>
  <si>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</si>
  <si>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</si>
  <si>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</si>
  <si>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</si>
  <si>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</si>
  <si>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</si>
  <si>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</si>
  <si>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</si>
  <si>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</si>
  <si>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</si>
  <si>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</si>
  <si>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</si>
  <si>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</si>
  <si>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</si>
  <si>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</si>
  <si>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</si>
  <si>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</si>
  <si>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</si>
  <si>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</si>
  <si>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</si>
  <si>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</si>
  <si>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</si>
  <si>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</si>
  <si>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</si>
  <si>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</si>
  <si>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</si>
  <si>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</si>
  <si>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</si>
  <si>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</si>
  <si>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</si>
  <si>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</si>
  <si>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</si>
  <si>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</si>
  <si>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</si>
  <si>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</si>
  <si>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</si>
  <si>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</si>
  <si>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</si>
  <si>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</si>
  <si>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</si>
  <si>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</si>
  <si>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</si>
  <si>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</si>
  <si>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</si>
  <si>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</si>
  <si>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</si>
  <si>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</si>
  <si>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</si>
  <si>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</si>
  <si>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</si>
  <si>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</si>
  <si>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</si>
  <si>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</si>
  <si>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</si>
  <si>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</si>
  <si>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</si>
  <si>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</si>
  <si>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</si>
  <si>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</si>
  <si>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</si>
  <si>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</si>
  <si>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</si>
  <si>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</si>
  <si>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</si>
  <si>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</si>
  <si>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</si>
  <si>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</si>
  <si>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</si>
  <si>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</si>
  <si>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</si>
  <si>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</si>
  <si>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</si>
  <si>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</si>
  <si>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</si>
  <si>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</si>
  <si>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</si>
  <si>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</si>
  <si>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</si>
  <si>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</si>
  <si>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</si>
  <si>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</si>
  <si>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</si>
  <si>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</si>
  <si>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</si>
  <si>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</si>
  <si>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</si>
  <si>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</si>
  <si>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</si>
  <si>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</si>
  <si>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</si>
  <si>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</si>
  <si>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</si>
  <si>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</si>
  <si>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</si>
  <si>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</si>
  <si>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</si>
  <si>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</si>
  <si>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</si>
  <si>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</si>
  <si>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</si>
  <si>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</si>
  <si>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</si>
  <si>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</si>
  <si>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</si>
  <si>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</si>
  <si>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</si>
  <si>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</si>
  <si>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</si>
  <si>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</si>
  <si>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</si>
  <si>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</si>
  <si>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</si>
  <si>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</si>
  <si>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</si>
  <si>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</si>
  <si>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</si>
  <si>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</si>
  <si>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</si>
  <si>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</si>
  <si>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</si>
  <si>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</si>
  <si>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</si>
  <si>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</si>
  <si>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</si>
  <si>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</si>
  <si>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</si>
  <si>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</si>
  <si>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</si>
  <si>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</si>
  <si>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</si>
  <si>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</si>
  <si>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</si>
  <si>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</si>
  <si>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</si>
  <si>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</si>
  <si>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</si>
  <si>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</si>
  <si>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</si>
  <si>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</si>
  <si>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</si>
  <si>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</si>
  <si>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</si>
  <si>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</si>
  <si>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</si>
  <si>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</si>
  <si>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</si>
  <si>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</si>
  <si>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</si>
  <si>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</si>
  <si>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</si>
  <si>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</si>
  <si>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</si>
  <si>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</si>
  <si>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</si>
  <si>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</si>
  <si>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</si>
  <si>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</si>
  <si>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</si>
  <si>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</si>
  <si>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</si>
  <si>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</si>
  <si>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</si>
  <si>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</si>
  <si>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</si>
  <si>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</si>
  <si>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</si>
  <si>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</si>
  <si>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</si>
  <si>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</si>
  <si>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</si>
  <si>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</si>
  <si>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</si>
  <si>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</si>
  <si>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</si>
  <si>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</si>
  <si>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</si>
  <si>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</si>
  <si>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</si>
  <si>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</si>
  <si>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</si>
  <si>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</si>
  <si>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</si>
  <si>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</si>
  <si>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</si>
  <si>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</si>
  <si>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</si>
  <si>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</si>
  <si>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</si>
  <si>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</si>
  <si>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</si>
  <si>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</si>
  <si>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</si>
  <si>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</si>
  <si>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</si>
  <si>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</si>
  <si>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</si>
  <si>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</si>
  <si>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</si>
  <si>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</si>
  <si>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</si>
  <si>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</si>
  <si>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</si>
  <si>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</si>
  <si>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</si>
  <si>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</si>
  <si>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</si>
  <si>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</si>
  <si>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</si>
  <si>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</si>
  <si>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</si>
  <si>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</si>
  <si>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</si>
  <si>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</si>
  <si>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</si>
  <si>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</si>
  <si>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</si>
  <si>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</si>
  <si>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</si>
  <si>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</si>
  <si>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</si>
  <si>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</si>
  <si>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</si>
  <si>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</si>
  <si>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</si>
  <si>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</si>
  <si>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</si>
  <si>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</si>
  <si>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</si>
  <si>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</si>
  <si>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</si>
  <si>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</si>
  <si>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</si>
  <si>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</si>
  <si>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</si>
  <si>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</si>
  <si>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</si>
  <si>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</si>
  <si>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</si>
  <si>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</si>
  <si>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</si>
  <si>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</si>
  <si>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</si>
  <si>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</si>
  <si>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</si>
  <si>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</si>
  <si>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</si>
  <si>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</si>
  <si>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</si>
  <si>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</si>
  <si>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</si>
  <si>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</si>
  <si>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</si>
  <si>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</si>
  <si>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</si>
  <si>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</si>
  <si>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</si>
  <si>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</si>
  <si>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</si>
  <si>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</si>
  <si>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</si>
  <si>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</si>
  <si>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</si>
  <si>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</si>
  <si>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</si>
  <si>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</si>
  <si>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</si>
  <si>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</si>
  <si>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</si>
  <si>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</si>
  <si>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</si>
  <si>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</si>
  <si>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</si>
  <si>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</si>
  <si>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</si>
  <si>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</si>
  <si>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</si>
  <si>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</si>
  <si>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</si>
  <si>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</si>
  <si>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</si>
  <si>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</si>
  <si>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</si>
  <si>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</si>
  <si>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</si>
  <si>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</si>
  <si>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</si>
  <si>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</si>
  <si>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</si>
  <si>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</si>
  <si>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</si>
  <si>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</si>
  <si>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</si>
  <si>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</si>
  <si>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</si>
  <si>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</si>
  <si>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</si>
  <si>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</si>
  <si>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</si>
  <si>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</si>
  <si>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</si>
  <si>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</si>
  <si>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</si>
  <si>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</si>
  <si>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</si>
  <si>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</si>
  <si>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</si>
  <si>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</si>
  <si>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</si>
  <si>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</si>
  <si>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</si>
  <si>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</si>
  <si>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</si>
  <si>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</si>
  <si>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</si>
  <si>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</si>
  <si>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</si>
  <si>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</si>
  <si>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</si>
  <si>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</si>
  <si>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</si>
  <si>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</si>
  <si>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</si>
  <si>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</si>
  <si>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</si>
  <si>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</si>
  <si>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</si>
  <si>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</si>
  <si>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</si>
  <si>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</si>
  <si>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</si>
  <si>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</si>
  <si>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</si>
  <si>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</si>
  <si>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</si>
  <si>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</si>
  <si>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</si>
  <si>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</si>
  <si>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</si>
  <si>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</si>
  <si>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</si>
  <si>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</si>
  <si>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</si>
  <si>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</si>
  <si>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</si>
  <si>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</si>
  <si>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</si>
  <si>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</si>
  <si>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</si>
  <si>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</si>
  <si>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</si>
  <si>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</si>
  <si>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</si>
  <si>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</si>
  <si>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</si>
  <si>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</si>
  <si>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</si>
  <si>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</si>
  <si>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</si>
  <si>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</si>
  <si>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</si>
  <si>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</si>
  <si>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</si>
  <si>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</si>
  <si>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</si>
  <si>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</si>
  <si>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</si>
  <si>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</si>
  <si>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</si>
  <si>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</si>
  <si>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</si>
  <si>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</si>
  <si>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</si>
  <si>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</si>
  <si>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</si>
  <si>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</si>
  <si>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</si>
  <si>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</si>
  <si>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</si>
  <si>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</si>
  <si>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</si>
  <si>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</si>
  <si>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</si>
  <si>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</si>
  <si>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</si>
  <si>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</si>
  <si>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</si>
  <si>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</si>
  <si>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</si>
  <si>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</si>
  <si>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</si>
  <si>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</si>
  <si>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</si>
  <si>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</si>
  <si>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</si>
  <si>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</si>
  <si>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</si>
  <si>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</si>
  <si>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</si>
  <si>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</si>
  <si>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</si>
  <si>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</si>
  <si>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</si>
  <si>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</si>
  <si>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</si>
  <si>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</si>
  <si>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</si>
  <si>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</si>
  <si>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</si>
  <si>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</si>
  <si>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</si>
  <si>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</si>
  <si>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</si>
  <si>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</si>
  <si>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</si>
  <si>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</si>
  <si>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</si>
  <si>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</si>
  <si>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</si>
  <si>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</si>
  <si>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</si>
  <si>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</si>
  <si>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</si>
  <si>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</si>
  <si>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</si>
  <si>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</si>
  <si>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</si>
  <si>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</si>
  <si>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</si>
  <si>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</si>
  <si>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</si>
  <si>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</si>
  <si>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</si>
  <si>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</si>
  <si>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</si>
  <si>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</si>
  <si>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</si>
  <si>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</si>
  <si>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</si>
  <si>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</si>
  <si>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</si>
  <si>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</si>
  <si>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</si>
  <si>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</si>
  <si>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</si>
  <si>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</si>
  <si>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</si>
  <si>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</si>
  <si>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</si>
  <si>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</si>
  <si>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</si>
  <si>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</si>
  <si>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</si>
  <si>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</si>
  <si>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</si>
  <si>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</si>
  <si>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</si>
  <si>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</si>
  <si>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</si>
  <si>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</si>
  <si>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</si>
  <si>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</si>
  <si>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</si>
  <si>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</si>
  <si>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</si>
  <si>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</si>
  <si>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</si>
  <si>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</si>
  <si>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</si>
  <si>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</si>
  <si>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</si>
  <si>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</si>
  <si>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</si>
  <si>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</si>
  <si>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</si>
  <si>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</si>
  <si>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</si>
  <si>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</si>
  <si>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</si>
  <si>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</si>
  <si>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</si>
  <si>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</si>
  <si>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</si>
  <si>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</si>
  <si>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</si>
  <si>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</si>
  <si>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</si>
  <si>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</si>
  <si>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</si>
  <si>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</si>
  <si>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</si>
  <si>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</si>
  <si>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</si>
  <si>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</si>
  <si>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</si>
  <si>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</si>
  <si>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</si>
  <si>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</si>
  <si>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</si>
  <si>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</si>
  <si>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</si>
  <si>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</si>
  <si>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</si>
  <si>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</si>
  <si>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</si>
  <si>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</si>
  <si>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</si>
  <si>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</si>
  <si>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</si>
  <si>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</si>
  <si>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</si>
  <si>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</si>
  <si>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</si>
  <si>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</si>
  <si>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</si>
  <si>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</si>
  <si>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</si>
  <si>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</si>
  <si>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</si>
  <si>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</si>
  <si>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</si>
  <si>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</si>
  <si>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</si>
  <si>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</si>
  <si>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</si>
  <si>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</si>
  <si>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</si>
  <si>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</si>
  <si>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</si>
  <si>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</si>
  <si>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</si>
  <si>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</si>
  <si>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</si>
  <si>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</si>
  <si>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</si>
  <si>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</si>
  <si>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</si>
  <si>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</si>
  <si>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</si>
  <si>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</si>
  <si>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</si>
  <si>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</si>
  <si>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</si>
  <si>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</si>
  <si>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</si>
  <si>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</si>
  <si>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</si>
  <si>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</si>
  <si>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</si>
  <si>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</si>
  <si>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</si>
  <si>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</si>
  <si>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</si>
  <si>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</si>
  <si>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</si>
  <si>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</si>
  <si>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</si>
  <si>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</si>
  <si>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</si>
  <si>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</si>
  <si>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</si>
  <si>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</si>
  <si>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</si>
  <si>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</si>
  <si>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</si>
  <si>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</si>
  <si>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</si>
  <si>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</si>
  <si>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</si>
  <si>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</si>
  <si>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</si>
  <si>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</si>
  <si>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</si>
  <si>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</si>
  <si>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</si>
  <si>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</si>
  <si>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</si>
  <si>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</si>
  <si>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</si>
  <si>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</si>
  <si>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</si>
  <si>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</si>
  <si>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</si>
  <si>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</si>
  <si>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</si>
  <si>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</si>
  <si>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</si>
  <si>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</si>
  <si>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</si>
  <si>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</si>
  <si>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</si>
  <si>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</si>
  <si>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</si>
  <si>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</si>
  <si>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</si>
  <si>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</si>
  <si>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</si>
  <si>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</si>
  <si>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</si>
  <si>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</si>
  <si>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</si>
  <si>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</si>
  <si>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</si>
  <si>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</si>
  <si>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</si>
  <si>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</si>
  <si>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</si>
  <si>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</si>
  <si>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</si>
  <si>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</si>
  <si>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</si>
  <si>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</si>
  <si>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</si>
  <si>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</si>
  <si>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</si>
  <si>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</si>
  <si>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</si>
  <si>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</si>
  <si>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</si>
  <si>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</si>
  <si>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</si>
  <si>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</si>
  <si>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</si>
  <si>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</si>
  <si>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</si>
  <si>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</si>
  <si>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</si>
  <si>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</si>
  <si>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</si>
  <si>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</si>
  <si>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</si>
  <si>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</si>
  <si>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</si>
  <si>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</si>
  <si>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</si>
  <si>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</si>
  <si>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</si>
  <si>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</si>
  <si>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</si>
  <si>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</si>
  <si>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</si>
  <si>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</si>
  <si>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</si>
  <si>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</si>
  <si>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</si>
  <si>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</si>
  <si>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</si>
  <si>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</si>
  <si>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</si>
  <si>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</si>
  <si>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</si>
  <si>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</si>
  <si>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</si>
  <si>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</si>
  <si>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</si>
  <si>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</si>
  <si>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</si>
  <si>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</si>
  <si>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</si>
  <si>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</si>
  <si>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</si>
  <si>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</si>
  <si>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</si>
  <si>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</si>
  <si>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</si>
  <si>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</si>
  <si>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</si>
  <si>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</si>
  <si>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</si>
  <si>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</si>
  <si>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</si>
  <si>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</si>
  <si>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</si>
  <si>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</si>
  <si>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</si>
  <si>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</si>
  <si>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</si>
  <si>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</si>
  <si>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</si>
  <si>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</si>
  <si>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</si>
  <si>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</si>
  <si>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</si>
  <si>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</si>
  <si>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</si>
  <si>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</si>
  <si>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</si>
  <si>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</si>
  <si>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</si>
  <si>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</si>
  <si>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</si>
  <si>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</si>
  <si>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</si>
  <si>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</si>
  <si>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</si>
  <si>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</si>
  <si>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</si>
  <si>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</si>
  <si>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</si>
  <si>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</si>
  <si>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</si>
  <si>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</si>
  <si>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</si>
  <si>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</si>
  <si>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</si>
  <si>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</si>
  <si>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</si>
  <si>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</si>
  <si>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</si>
  <si>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</si>
  <si>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</si>
  <si>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</si>
  <si>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</si>
  <si>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</si>
  <si>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</si>
  <si>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</si>
  <si>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</si>
  <si>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</si>
  <si>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</si>
  <si>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</si>
  <si>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</si>
  <si>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</si>
  <si>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</si>
  <si>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</si>
  <si>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</si>
  <si>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</si>
  <si>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</si>
  <si>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</si>
  <si>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</si>
  <si>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</si>
  <si>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</si>
  <si>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</si>
  <si>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</si>
  <si>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</si>
  <si>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</si>
  <si>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</si>
  <si>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</si>
  <si>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</si>
  <si>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</si>
  <si>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</si>
  <si>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</si>
  <si>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</si>
  <si>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</si>
  <si>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</si>
  <si>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</si>
  <si>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</si>
  <si>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</si>
  <si>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</si>
  <si>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</si>
  <si>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</si>
  <si>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</si>
  <si>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</si>
  <si>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</si>
  <si>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</si>
  <si>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</si>
  <si>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</si>
  <si>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</si>
  <si>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</si>
  <si>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</si>
  <si>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</si>
  <si>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</si>
  <si>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</si>
  <si>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</si>
  <si>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</si>
  <si>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</si>
  <si>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</si>
  <si>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</si>
  <si>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</si>
  <si>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</si>
  <si>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</si>
  <si>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</si>
  <si>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</si>
  <si>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</si>
  <si>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</si>
  <si>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</si>
  <si>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</si>
  <si>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</si>
  <si>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</si>
  <si>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</si>
  <si>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</si>
  <si>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</si>
  <si>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</si>
  <si>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</si>
  <si>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</si>
  <si>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</si>
  <si>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</si>
  <si>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</si>
  <si>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</si>
  <si>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</si>
  <si>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</si>
  <si>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</si>
  <si>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</si>
  <si>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</si>
  <si>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</si>
  <si>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</si>
  <si>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</si>
  <si>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</si>
  <si>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</si>
  <si>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</si>
  <si>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</si>
  <si>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</si>
  <si>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</si>
  <si>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</si>
  <si>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</si>
  <si>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</si>
  <si>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</si>
  <si>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</si>
  <si>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</si>
  <si>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</si>
  <si>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</si>
  <si>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</si>
  <si>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</si>
  <si>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</si>
  <si>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</si>
  <si>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</si>
  <si>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</si>
  <si>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</si>
  <si>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</si>
  <si>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</si>
  <si>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</si>
  <si>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</si>
  <si>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</si>
  <si>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</si>
  <si>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</si>
  <si>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</si>
  <si>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</si>
  <si>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</si>
  <si>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</si>
  <si>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</si>
  <si>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</si>
  <si>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</si>
  <si>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</si>
  <si>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</si>
  <si>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</si>
  <si>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</si>
  <si>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</si>
  <si>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</si>
  <si>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</si>
  <si>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</si>
  <si>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</si>
  <si>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</si>
  <si>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</si>
  <si>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</si>
  <si>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</si>
  <si>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</si>
  <si>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</si>
  <si>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</si>
  <si>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</si>
  <si>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</si>
  <si>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</si>
  <si>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</si>
  <si>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</si>
  <si>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</si>
  <si>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</si>
  <si>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</si>
  <si>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</si>
  <si>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</si>
  <si>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</si>
  <si>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</si>
  <si>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</si>
  <si>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</si>
  <si>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</si>
  <si>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</si>
  <si>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</si>
  <si>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</si>
  <si>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</si>
  <si>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</si>
  <si>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</si>
  <si>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</si>
  <si>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</si>
  <si>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</si>
  <si>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</si>
  <si>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</si>
  <si>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</si>
  <si>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</si>
  <si>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</si>
  <si>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</si>
  <si>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</si>
  <si>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</si>
  <si>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</si>
  <si>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</si>
  <si>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</si>
  <si>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</si>
  <si>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</si>
  <si>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</si>
  <si>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</si>
  <si>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</si>
  <si>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</si>
  <si>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</si>
  <si>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</si>
  <si>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</si>
  <si>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</si>
  <si>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</si>
  <si>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</si>
  <si>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</si>
  <si>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</si>
  <si>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</si>
  <si>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</si>
  <si>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</si>
  <si>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</si>
  <si>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</si>
  <si>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</si>
  <si>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</si>
  <si>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</si>
  <si>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</si>
  <si>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</si>
  <si>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</si>
  <si>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</si>
  <si>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</si>
  <si>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</si>
  <si>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</si>
  <si>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</si>
  <si>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</si>
  <si>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</si>
  <si>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</si>
  <si>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</si>
  <si>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</si>
  <si>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</si>
  <si>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</si>
  <si>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</si>
  <si>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</si>
  <si>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</si>
  <si>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</si>
  <si>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</si>
  <si>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</si>
  <si>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</si>
  <si>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</si>
  <si>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</si>
  <si>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</si>
  <si>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</si>
  <si>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</si>
  <si>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</si>
  <si>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</si>
  <si>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</si>
  <si>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</si>
  <si>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</si>
  <si>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</si>
  <si>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</si>
  <si>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</si>
  <si>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</si>
  <si>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</si>
  <si>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</si>
  <si>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</si>
  <si>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</si>
  <si>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</si>
  <si>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</si>
  <si>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</si>
  <si>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</si>
  <si>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</si>
  <si>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</si>
  <si>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</si>
  <si>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</si>
  <si>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</si>
  <si>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</si>
  <si>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</si>
  <si>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</si>
  <si>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</si>
  <si>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</si>
  <si>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</si>
  <si>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</si>
  <si>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</si>
  <si>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</si>
  <si>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</si>
  <si>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</si>
  <si>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</si>
  <si>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</si>
  <si>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</si>
  <si>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</si>
  <si>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</si>
  <si>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</si>
  <si>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</si>
  <si>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</si>
  <si>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</si>
  <si>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</si>
  <si>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</si>
  <si>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</si>
  <si>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</si>
  <si>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</si>
  <si>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</si>
  <si>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</si>
  <si>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</si>
  <si>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</si>
  <si>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</si>
  <si>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</si>
  <si>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</si>
  <si>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</si>
  <si>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</si>
  <si>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</si>
  <si>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</si>
  <si>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</si>
  <si>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</si>
  <si>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</si>
  <si>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</si>
  <si>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</si>
  <si>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</si>
  <si>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</si>
  <si>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</si>
  <si>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</si>
  <si>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</si>
  <si>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</si>
  <si>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</si>
  <si>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</si>
  <si>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</si>
  <si>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</si>
  <si>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</si>
  <si>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</si>
  <si>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</si>
  <si>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</si>
  <si>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</si>
  <si>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</si>
  <si>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</si>
  <si>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</si>
  <si>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</si>
  <si>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</si>
  <si>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</si>
  <si>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</si>
  <si>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</si>
  <si>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</si>
  <si>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</si>
  <si>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</si>
  <si>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</si>
  <si>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</si>
  <si>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</si>
  <si>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</si>
  <si>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</si>
  <si>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</si>
  <si>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</si>
  <si>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</si>
  <si>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</si>
  <si>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</si>
  <si>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</si>
  <si>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</si>
  <si>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</si>
  <si>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</si>
  <si>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</si>
  <si>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</si>
  <si>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</si>
  <si>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</si>
  <si>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</si>
  <si>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</si>
  <si>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</si>
  <si>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</si>
  <si>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</si>
  <si>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</si>
  <si>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</si>
  <si>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</si>
  <si>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</si>
  <si>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</si>
  <si>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</si>
  <si>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</si>
  <si>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</si>
  <si>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</si>
  <si>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</si>
  <si>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</si>
  <si>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</si>
  <si>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</si>
  <si>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</si>
  <si>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</si>
  <si>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</si>
  <si>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</si>
  <si>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</si>
  <si>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</si>
  <si>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</si>
  <si>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</si>
  <si>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</si>
  <si>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</si>
  <si>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</si>
  <si>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</si>
  <si>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</si>
  <si>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</si>
  <si>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</si>
  <si>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</si>
  <si>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</si>
  <si>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</si>
  <si>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</si>
  <si>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</si>
  <si>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</si>
  <si>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</si>
  <si>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</si>
  <si>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</si>
  <si>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</si>
  <si>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</si>
  <si>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</si>
  <si>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</si>
  <si>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</si>
  <si>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</si>
  <si>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</si>
  <si>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</si>
  <si>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</si>
  <si>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</si>
  <si>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</si>
  <si>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</si>
  <si>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</si>
  <si>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</si>
  <si>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</si>
  <si>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</si>
  <si>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</si>
  <si>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</si>
  <si>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</si>
  <si>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</si>
  <si>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</si>
  <si>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</si>
  <si>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</si>
  <si>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</si>
  <si>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</si>
  <si>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</si>
  <si>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</si>
  <si>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</si>
  <si>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</si>
  <si>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</si>
  <si>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</si>
  <si>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</si>
  <si>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</si>
  <si>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</si>
  <si>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</si>
  <si>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</si>
  <si>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</si>
  <si>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</si>
  <si>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</si>
  <si>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</si>
  <si>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</si>
  <si>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</si>
  <si>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</si>
  <si>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</si>
  <si>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</si>
  <si>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</si>
  <si>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</si>
  <si>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</si>
  <si>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</si>
  <si>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</si>
  <si>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</si>
  <si>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</si>
  <si>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</si>
  <si>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</si>
  <si>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</si>
  <si>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</si>
  <si>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</si>
  <si>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</si>
  <si>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</si>
  <si>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</si>
  <si>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</si>
  <si>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</si>
  <si>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</si>
  <si>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</si>
  <si>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</si>
  <si>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</si>
  <si>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</si>
  <si>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</si>
  <si>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</si>
  <si>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</si>
  <si>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</si>
  <si>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</si>
  <si>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</si>
  <si>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</si>
  <si>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</si>
  <si>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</si>
  <si>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</si>
  <si>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</si>
  <si>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</si>
  <si>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</si>
  <si>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</si>
  <si>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</si>
  <si>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</si>
  <si>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</si>
  <si>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</si>
  <si>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</si>
  <si>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</si>
  <si>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</si>
  <si>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</si>
  <si>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</si>
  <si>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</si>
  <si>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</si>
  <si>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</si>
  <si>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</si>
  <si>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</si>
  <si>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</si>
  <si>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</si>
  <si>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</si>
  <si>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</si>
  <si>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</si>
  <si>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</si>
  <si>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</si>
  <si>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</si>
  <si>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</si>
  <si>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</si>
  <si>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</si>
  <si>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</si>
  <si>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</si>
  <si>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</si>
  <si>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</si>
  <si>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</si>
  <si>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</si>
  <si>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</si>
  <si>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</si>
  <si>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</si>
  <si>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</si>
  <si>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</si>
  <si>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</si>
  <si>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</si>
  <si>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</si>
  <si>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</si>
  <si>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</si>
  <si>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</si>
  <si>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</si>
  <si>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</si>
  <si>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</si>
  <si>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</si>
  <si>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</si>
  <si>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</si>
  <si>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</si>
  <si>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</si>
  <si>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</si>
  <si>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</si>
  <si>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</si>
  <si>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</si>
  <si>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</si>
  <si>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</si>
  <si>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</si>
  <si>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</si>
  <si>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</si>
  <si>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</si>
  <si>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</si>
  <si>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</si>
  <si>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</si>
  <si>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</si>
  <si>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</si>
  <si>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</si>
  <si>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</si>
  <si>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</si>
  <si>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</si>
  <si>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</si>
  <si>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</si>
  <si>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</si>
  <si>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</si>
  <si>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</si>
  <si>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</si>
  <si>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</si>
  <si>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</si>
  <si>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</si>
  <si>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</si>
  <si>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</si>
  <si>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</si>
  <si>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</si>
  <si>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</si>
  <si>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</si>
  <si>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</si>
  <si>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</si>
  <si>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</si>
  <si>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</si>
  <si>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</si>
  <si>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</si>
  <si>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</si>
  <si>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</si>
  <si>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</si>
  <si>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</si>
  <si>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</si>
  <si>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</si>
  <si>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</si>
  <si>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</si>
  <si>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</si>
  <si>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</si>
  <si>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</si>
  <si>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</si>
  <si>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</si>
  <si>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</si>
  <si>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</si>
  <si>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</si>
  <si>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</si>
  <si>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</si>
  <si>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</si>
  <si>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</si>
  <si>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</si>
  <si>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</si>
  <si>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</si>
  <si>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</si>
  <si>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</si>
  <si>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</si>
  <si>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</si>
  <si>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</si>
  <si>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</si>
  <si>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</si>
  <si>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</si>
  <si>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</si>
  <si>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</si>
  <si>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</si>
  <si>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</si>
  <si>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</si>
  <si>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</si>
  <si>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</si>
  <si>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</si>
  <si>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</si>
  <si>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</si>
  <si>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</si>
  <si>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</si>
  <si>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</si>
  <si>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</si>
  <si>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</si>
  <si>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</si>
  <si>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</si>
  <si>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</si>
  <si>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</si>
  <si>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</si>
  <si>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</si>
  <si>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</si>
  <si>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</si>
  <si>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</si>
  <si>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</si>
  <si>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</si>
  <si>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</si>
  <si>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</si>
  <si>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</si>
  <si>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</si>
  <si>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</si>
  <si>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</si>
  <si>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</si>
  <si>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</si>
  <si>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</si>
  <si>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</si>
  <si>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</si>
  <si>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</si>
  <si>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</si>
  <si>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</si>
  <si>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</si>
  <si>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</si>
  <si>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</si>
  <si>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</si>
  <si>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</si>
  <si>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</si>
  <si>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</si>
  <si>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</si>
  <si>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</si>
  <si>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</si>
  <si>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</si>
  <si>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</si>
  <si>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</si>
  <si>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</si>
  <si>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</si>
  <si>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</si>
  <si>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</si>
  <si>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</si>
  <si>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</si>
  <si>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</si>
  <si>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</si>
  <si>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</si>
  <si>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</si>
  <si>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</si>
  <si>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</si>
  <si>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</si>
  <si>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</si>
  <si>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</si>
  <si>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</si>
  <si>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</si>
  <si>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</si>
  <si>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</si>
  <si>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</si>
  <si>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</si>
  <si>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</si>
  <si>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</si>
  <si>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</si>
  <si>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</si>
  <si>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</si>
  <si>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</si>
  <si>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</si>
  <si>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</si>
  <si>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</si>
  <si>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</si>
  <si>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</si>
  <si>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</si>
  <si>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</si>
  <si>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</si>
  <si>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</si>
  <si>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</si>
  <si>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</si>
  <si>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</si>
  <si>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</si>
  <si>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</si>
  <si>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</si>
  <si>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</si>
  <si>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</si>
  <si>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</si>
  <si>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</si>
  <si>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</si>
  <si>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</si>
  <si>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</si>
  <si>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</si>
  <si>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</si>
  <si>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</si>
  <si>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</si>
  <si>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</si>
  <si>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</si>
  <si>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</si>
  <si>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</si>
  <si>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</si>
  <si>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</si>
  <si>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</si>
  <si>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</si>
  <si>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</si>
  <si>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</si>
  <si>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</si>
  <si>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</si>
  <si>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</si>
  <si>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</si>
  <si>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</si>
  <si>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</si>
  <si>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</si>
  <si>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</si>
  <si>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</si>
  <si>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</si>
  <si>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</si>
  <si>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</si>
  <si>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</si>
  <si>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</si>
  <si>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</si>
  <si>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</si>
  <si>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</si>
  <si>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</si>
  <si>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</si>
  <si>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</si>
  <si>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</si>
  <si>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</si>
  <si>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</si>
  <si>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</si>
  <si>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</si>
  <si>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</si>
  <si>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</si>
  <si>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</si>
  <si>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</si>
  <si>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</si>
  <si>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</si>
  <si>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</si>
  <si>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</si>
  <si>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</si>
  <si>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</si>
  <si>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</si>
  <si>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</si>
  <si>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</si>
  <si>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</si>
  <si>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</si>
  <si>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</si>
  <si>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</si>
  <si>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</si>
  <si>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</si>
  <si>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</si>
  <si>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</si>
  <si>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</si>
  <si>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</si>
  <si>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</si>
  <si>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</si>
  <si>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</si>
  <si>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</si>
  <si>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</si>
  <si>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</si>
  <si>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</si>
  <si>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</si>
  <si>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</si>
  <si>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</si>
  <si>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</si>
  <si>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</si>
  <si>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</si>
  <si>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</si>
  <si>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</si>
  <si>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</si>
  <si>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</si>
  <si>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</si>
  <si>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</si>
  <si>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</si>
  <si>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</si>
  <si>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</si>
  <si>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</si>
  <si>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</si>
  <si>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</si>
  <si>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</si>
  <si>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</si>
  <si>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</si>
  <si>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</si>
  <si>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</si>
  <si>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</si>
  <si>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</si>
  <si>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</si>
  <si>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</si>
  <si>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</si>
  <si>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</si>
  <si>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</si>
  <si>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</si>
  <si>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</si>
  <si>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</si>
  <si>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</si>
  <si>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</si>
  <si>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</si>
  <si>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</si>
  <si>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</si>
  <si>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</si>
  <si>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</si>
  <si>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</si>
  <si>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</si>
  <si>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</si>
  <si>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</si>
  <si>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</si>
  <si>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</si>
  <si>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</si>
  <si>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</si>
  <si>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</si>
  <si>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</si>
  <si>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</si>
  <si>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</si>
  <si>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</si>
  <si>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</si>
  <si>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</si>
  <si>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</si>
  <si>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</si>
  <si>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</si>
  <si>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</si>
  <si>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</si>
  <si>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</si>
  <si>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</si>
  <si>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</si>
  <si>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</si>
  <si>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</si>
  <si>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</si>
  <si>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</si>
  <si>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</si>
  <si>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</si>
  <si>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</si>
  <si>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</si>
  <si>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</si>
  <si>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</si>
  <si>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</si>
  <si>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</si>
  <si>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</si>
  <si>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</si>
  <si>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</si>
  <si>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</si>
  <si>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</si>
  <si>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</si>
  <si>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</si>
  <si>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</si>
  <si>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</si>
  <si>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</si>
  <si>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</si>
  <si>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</si>
  <si>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</si>
  <si>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</si>
  <si>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</si>
  <si>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</si>
  <si>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</si>
  <si>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</si>
  <si>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</si>
  <si>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</si>
  <si>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</si>
  <si>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</si>
  <si>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</si>
  <si>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</si>
  <si>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</si>
  <si>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</si>
  <si>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</si>
  <si>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</si>
  <si>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</si>
  <si>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</si>
  <si>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</si>
  <si>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</si>
  <si>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</si>
  <si>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</si>
  <si>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</si>
  <si>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</si>
  <si>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</si>
  <si>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</si>
  <si>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</si>
  <si>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</si>
  <si>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</si>
  <si>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</si>
  <si>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</si>
  <si>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</si>
  <si>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</si>
  <si>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</si>
  <si>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</si>
  <si>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</si>
  <si>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</si>
  <si>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</si>
  <si>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</si>
  <si>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</si>
  <si>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</si>
  <si>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</si>
  <si>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</si>
  <si>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</si>
  <si>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</si>
  <si>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</si>
  <si>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</si>
  <si>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</si>
  <si>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</si>
  <si>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</si>
  <si>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</si>
  <si>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</si>
  <si>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</si>
  <si>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</si>
  <si>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</si>
  <si>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</si>
  <si>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</si>
  <si>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</si>
  <si>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</si>
  <si>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</si>
  <si>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</si>
  <si>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</si>
  <si>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</si>
  <si>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</si>
  <si>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</si>
  <si>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</si>
  <si>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</si>
  <si>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</si>
  <si>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</si>
  <si>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</si>
  <si>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</si>
  <si>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</si>
  <si>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</si>
  <si>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</si>
  <si>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</si>
  <si>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</si>
  <si>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</si>
  <si>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</si>
  <si>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</si>
  <si>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</si>
  <si>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</si>
  <si>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</si>
  <si>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</si>
  <si>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</si>
  <si>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</si>
  <si>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</si>
  <si>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</si>
  <si>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</si>
  <si>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</si>
  <si>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</si>
  <si>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</si>
  <si>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</si>
  <si>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</si>
  <si>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</si>
  <si>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</si>
  <si>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</si>
  <si>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</si>
  <si>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</si>
  <si>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</si>
  <si>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</si>
  <si>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</si>
  <si>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</si>
  <si>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</si>
  <si>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</si>
  <si>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</si>
  <si>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</si>
  <si>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</si>
  <si>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</si>
  <si>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</si>
  <si>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</si>
  <si>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</si>
  <si>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</si>
  <si>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</si>
  <si>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</si>
  <si>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</si>
  <si>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</si>
  <si>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</si>
  <si>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</si>
  <si>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</si>
  <si>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</si>
  <si>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</si>
  <si>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</si>
  <si>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</si>
  <si>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</si>
  <si>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</si>
  <si>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</si>
  <si>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</si>
  <si>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</si>
  <si>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</si>
  <si>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</si>
  <si>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</si>
  <si>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</si>
  <si>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</si>
  <si>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</si>
  <si>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</si>
  <si>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</si>
  <si>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</si>
  <si>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</si>
  <si>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</si>
  <si>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</si>
  <si>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</si>
  <si>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</si>
  <si>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</si>
  <si>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</si>
  <si>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</si>
  <si>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</si>
  <si>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</si>
  <si>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</si>
  <si>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</si>
  <si>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</si>
  <si>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</si>
  <si>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</si>
  <si>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</si>
  <si>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</si>
  <si>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</si>
  <si>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</si>
  <si>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</si>
  <si>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</si>
  <si>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</si>
  <si>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</si>
  <si>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</si>
  <si>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</si>
  <si>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</si>
  <si>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</si>
  <si>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</si>
  <si>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</si>
  <si>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</si>
  <si>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</si>
  <si>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</si>
  <si>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</si>
  <si>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</si>
  <si>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</si>
  <si>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</si>
  <si>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</si>
  <si>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</si>
  <si>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</si>
  <si>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</si>
  <si>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</si>
  <si>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</si>
  <si>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</si>
  <si>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</si>
  <si>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</si>
  <si>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</si>
  <si>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</si>
  <si>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</si>
  <si>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</si>
  <si>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</si>
  <si>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</si>
  <si>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</si>
  <si>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</si>
  <si>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</si>
  <si>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</si>
  <si>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</si>
  <si>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</si>
  <si>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</si>
  <si>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</si>
  <si>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</si>
  <si>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</si>
  <si>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</si>
  <si>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</si>
  <si>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</si>
  <si>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</si>
  <si>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</si>
  <si>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</si>
  <si>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</si>
  <si>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</si>
  <si>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</si>
  <si>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</si>
  <si>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</si>
  <si>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</si>
  <si>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</si>
  <si>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</si>
  <si>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</si>
  <si>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</si>
  <si>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</si>
  <si>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</si>
  <si>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</si>
  <si>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</si>
  <si>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</si>
  <si>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</si>
  <si>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</si>
  <si>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</si>
  <si>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</si>
  <si>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</si>
  <si>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</si>
  <si>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</si>
  <si>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</si>
  <si>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</si>
  <si>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</si>
  <si>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</si>
  <si>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</si>
  <si>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</si>
  <si>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</si>
  <si>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</si>
  <si>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</si>
  <si>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</si>
  <si>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</si>
  <si>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</si>
  <si>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</si>
  <si>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</si>
  <si>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</si>
  <si>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</si>
  <si>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</si>
  <si>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</si>
  <si>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</si>
  <si>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</si>
  <si>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</si>
  <si>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</si>
  <si>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</si>
  <si>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</si>
  <si>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</si>
  <si>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</si>
  <si>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</si>
  <si>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</si>
  <si>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</si>
  <si>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</si>
  <si>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</si>
  <si>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</si>
  <si>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</si>
  <si>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</si>
  <si>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</si>
  <si>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</si>
  <si>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</si>
  <si>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</si>
  <si>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</si>
  <si>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</si>
  <si>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</si>
  <si>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</si>
  <si>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</si>
  <si>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</si>
  <si>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</si>
  <si>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</si>
  <si>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</si>
  <si>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</si>
  <si>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</si>
  <si>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</si>
  <si>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</si>
  <si>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</si>
  <si>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</si>
  <si>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</si>
  <si>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</si>
  <si>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</si>
  <si>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</si>
  <si>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</si>
  <si>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</si>
  <si>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</si>
  <si>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</si>
  <si>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</si>
  <si>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</si>
  <si>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</si>
  <si>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</si>
  <si>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</si>
  <si>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</si>
  <si>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</si>
  <si>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</si>
  <si>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</si>
  <si>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</si>
  <si>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</si>
  <si>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</si>
  <si>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</si>
  <si>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</si>
  <si>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</si>
  <si>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</si>
  <si>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</si>
  <si>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</si>
  <si>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</si>
  <si>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</si>
  <si>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</si>
  <si>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</si>
  <si>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</si>
  <si>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</si>
  <si>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</si>
  <si>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</si>
  <si>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</si>
  <si>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</si>
  <si>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</si>
  <si>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</si>
  <si>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</si>
  <si>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</si>
  <si>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</si>
  <si>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</si>
  <si>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</si>
  <si>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</si>
  <si>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</si>
  <si>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</si>
  <si>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</si>
  <si>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</si>
  <si>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</si>
  <si>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</si>
  <si>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</si>
  <si>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</si>
  <si>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</si>
  <si>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</si>
  <si>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</si>
  <si>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</si>
  <si>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</si>
  <si>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</si>
  <si>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</si>
  <si>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</si>
  <si>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</si>
  <si>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</si>
  <si>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</si>
  <si>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</si>
  <si>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</si>
  <si>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</si>
  <si>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</si>
  <si>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</si>
  <si>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</si>
  <si>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</si>
  <si>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</si>
  <si>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</si>
  <si>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</si>
  <si>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</si>
  <si>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</si>
  <si>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</si>
  <si>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</si>
  <si>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</si>
  <si>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</si>
  <si>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</si>
  <si>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</si>
  <si>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</si>
  <si>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</si>
  <si>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</si>
  <si>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</si>
  <si>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</si>
  <si>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</si>
  <si>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</si>
  <si>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</si>
  <si>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</si>
  <si>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</si>
  <si>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</si>
  <si>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</si>
  <si>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</si>
  <si>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</si>
  <si>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</si>
  <si>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</si>
  <si>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</si>
  <si>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</si>
  <si>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</si>
  <si>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</si>
  <si>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</si>
  <si>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</si>
  <si>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</si>
  <si>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</si>
  <si>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</si>
  <si>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</si>
  <si>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</si>
  <si>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</si>
  <si>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</si>
  <si>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</si>
  <si>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</si>
  <si>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</si>
  <si>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</si>
  <si>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</si>
  <si>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</si>
  <si>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</si>
  <si>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</si>
  <si>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</si>
  <si>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</si>
  <si>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</si>
  <si>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</si>
  <si>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</si>
  <si>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</si>
  <si>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</si>
  <si>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</si>
  <si>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</si>
  <si>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</si>
  <si>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</si>
  <si>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</si>
  <si>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</si>
  <si>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</si>
  <si>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</si>
  <si>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</si>
  <si>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</si>
  <si>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</si>
  <si>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</si>
  <si>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</si>
  <si>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</si>
  <si>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</si>
  <si>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</si>
  <si>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</si>
  <si>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</si>
  <si>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</si>
  <si>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</si>
  <si>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</si>
  <si>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</si>
  <si>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</si>
  <si>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</si>
  <si>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</si>
  <si>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</si>
  <si>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</si>
  <si>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</si>
  <si>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</si>
  <si>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</si>
  <si>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</si>
  <si>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</si>
  <si>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</si>
  <si>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</si>
  <si>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</si>
  <si>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</si>
  <si>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</si>
  <si>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</si>
  <si>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</si>
  <si>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</si>
  <si>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</si>
  <si>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</si>
  <si>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</si>
  <si>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</si>
  <si>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</si>
  <si>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</si>
  <si>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</si>
  <si>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</si>
  <si>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</si>
  <si>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</si>
  <si>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</si>
  <si>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</si>
  <si>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</si>
  <si>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</si>
  <si>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</si>
  <si>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</si>
  <si>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</si>
  <si>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</si>
  <si>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</si>
  <si>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</si>
  <si>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</si>
  <si>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</si>
  <si>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</si>
  <si>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</si>
  <si>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</si>
  <si>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</si>
  <si>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</si>
  <si>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</si>
  <si>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</si>
  <si>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</si>
  <si>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</si>
  <si>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</si>
  <si>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</si>
  <si>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</si>
  <si>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</si>
  <si>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</si>
  <si>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</si>
  <si>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</si>
  <si>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</si>
  <si>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</si>
  <si>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</si>
  <si>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</si>
  <si>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</si>
  <si>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</si>
  <si>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</si>
  <si>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</si>
  <si>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</si>
  <si>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</si>
  <si>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</si>
  <si>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</si>
  <si>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</si>
  <si>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</si>
  <si>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</si>
  <si>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</si>
  <si>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</si>
  <si>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</si>
  <si>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</si>
  <si>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</si>
  <si>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</si>
  <si>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</si>
  <si>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</si>
  <si>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</si>
  <si>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</si>
  <si>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</si>
  <si>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</si>
  <si>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</si>
  <si>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</si>
  <si>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</si>
  <si>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</si>
  <si>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</si>
  <si>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</si>
  <si>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</si>
  <si>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</si>
  <si>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</si>
  <si>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</si>
  <si>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</si>
  <si>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</si>
  <si>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</si>
  <si>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</si>
  <si>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</si>
  <si>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</si>
  <si>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</si>
  <si>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</si>
  <si>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</si>
  <si>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</si>
  <si>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</si>
  <si>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</si>
  <si>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</si>
  <si>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</si>
  <si>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</si>
  <si>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</si>
  <si>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</si>
  <si>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</si>
  <si>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</si>
  <si>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</si>
  <si>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</si>
  <si>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</si>
  <si>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</si>
  <si>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</si>
  <si>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</si>
  <si>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</si>
  <si>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</si>
  <si>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</si>
  <si>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</si>
  <si>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</si>
  <si>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</si>
  <si>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</si>
  <si>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</si>
  <si>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</si>
  <si>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</si>
  <si>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</si>
  <si>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</si>
  <si>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</si>
  <si>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</si>
  <si>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</si>
  <si>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</si>
  <si>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</si>
  <si>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</si>
  <si>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</si>
  <si>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</si>
  <si>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</si>
  <si>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</si>
  <si>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</si>
  <si>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</si>
  <si>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</si>
  <si>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</si>
  <si>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</si>
  <si>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</si>
  <si>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</si>
  <si>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</si>
  <si>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</si>
  <si>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</si>
  <si>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</si>
  <si>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</si>
  <si>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</si>
  <si>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</si>
  <si>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</si>
  <si>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</si>
  <si>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</si>
  <si>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</si>
  <si>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</si>
  <si>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</si>
  <si>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</si>
  <si>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</si>
  <si>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</si>
  <si>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</si>
  <si>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</si>
  <si>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</si>
  <si>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</si>
  <si>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</si>
  <si>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</si>
  <si>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</si>
  <si>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</si>
  <si>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</si>
  <si>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</si>
  <si>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</si>
  <si>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</si>
  <si>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</si>
  <si>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</si>
  <si>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</si>
  <si>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</si>
  <si>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</si>
  <si>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</si>
  <si>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</si>
  <si>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</si>
  <si>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</si>
  <si>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</si>
  <si>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</si>
  <si>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</si>
  <si>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</si>
  <si>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</si>
  <si>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</si>
  <si>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</si>
  <si>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</si>
  <si>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</si>
  <si>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</si>
  <si>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</si>
  <si>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</si>
  <si>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</si>
  <si>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</si>
  <si>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</si>
  <si>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</si>
  <si>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</si>
  <si>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</si>
  <si>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</si>
  <si>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</si>
  <si>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</si>
  <si>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</si>
  <si>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</si>
  <si>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</si>
  <si>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</si>
  <si>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</si>
  <si>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</si>
  <si>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</si>
  <si>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</si>
  <si>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</si>
  <si>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</si>
  <si>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</si>
  <si>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</si>
  <si>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</si>
  <si>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</si>
  <si>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</si>
  <si>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</si>
  <si>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</si>
  <si>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</si>
  <si>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</si>
  <si>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</si>
  <si>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</si>
  <si>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</si>
  <si>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</si>
  <si>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</si>
  <si>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</si>
  <si>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</si>
  <si>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</si>
  <si>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</si>
  <si>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</si>
  <si>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</si>
  <si>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</si>
  <si>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</si>
  <si>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</si>
  <si>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</si>
  <si>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</si>
  <si>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</si>
  <si>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</si>
  <si>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</si>
  <si>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</si>
  <si>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</si>
  <si>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</si>
  <si>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</si>
  <si>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</si>
  <si>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</si>
  <si>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</si>
  <si>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</si>
  <si>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</si>
  <si>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</si>
  <si>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</si>
  <si>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</si>
  <si>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</si>
  <si>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</si>
  <si>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</si>
  <si>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</si>
  <si>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</si>
  <si>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</si>
  <si>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</si>
  <si>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</si>
  <si>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</si>
  <si>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</si>
  <si>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</si>
  <si>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</si>
  <si>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</si>
  <si>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</si>
  <si>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</si>
  <si>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</si>
  <si>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</si>
  <si>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</si>
  <si>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</si>
  <si>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</si>
  <si>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</si>
  <si>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</si>
  <si>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</si>
  <si>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</si>
  <si>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</si>
  <si>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</si>
  <si>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</si>
  <si>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</si>
  <si>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</si>
  <si>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</si>
  <si>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</si>
  <si>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</si>
  <si>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</si>
  <si>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</si>
  <si>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</si>
  <si>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</si>
  <si>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</si>
  <si>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</si>
  <si>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</si>
  <si>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</si>
  <si>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</si>
  <si>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</si>
  <si>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</si>
  <si>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</si>
  <si>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</si>
  <si>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</si>
  <si>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</si>
  <si>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</si>
  <si>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</si>
  <si>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</si>
  <si>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</si>
  <si>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</si>
  <si>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</si>
  <si>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</si>
  <si>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</si>
  <si>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</si>
  <si>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</si>
  <si>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</si>
  <si>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</si>
  <si>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</si>
  <si>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</si>
  <si>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</si>
  <si>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</si>
  <si>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</si>
  <si>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</si>
  <si>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</si>
  <si>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</si>
  <si>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</si>
  <si>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</si>
  <si>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</si>
  <si>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</si>
  <si>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</si>
  <si>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</si>
  <si>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</si>
  <si>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</si>
  <si>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</si>
  <si>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</si>
  <si>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</si>
  <si>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</si>
  <si>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</si>
  <si>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</si>
  <si>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</si>
  <si>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</si>
  <si>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</si>
  <si>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</si>
  <si>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</si>
  <si>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</si>
  <si>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</si>
  <si>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</si>
  <si>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</si>
  <si>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</si>
  <si>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</si>
  <si>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</si>
  <si>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</si>
  <si>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</si>
  <si>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</si>
  <si>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</si>
  <si>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</si>
  <si>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</si>
  <si>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</si>
  <si>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</si>
  <si>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</si>
  <si>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</si>
  <si>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</si>
  <si>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</si>
  <si>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</si>
  <si>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</si>
  <si>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</si>
  <si>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</si>
  <si>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</si>
  <si>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</si>
  <si>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</si>
  <si>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</si>
  <si>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</si>
  <si>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</si>
  <si>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</si>
  <si>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</si>
  <si>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</si>
  <si>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</si>
  <si>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</si>
  <si>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</si>
  <si>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</si>
  <si>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</si>
  <si>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</si>
  <si>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</si>
  <si>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</si>
  <si>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</si>
  <si>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</si>
  <si>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</si>
  <si>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</si>
  <si>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</si>
  <si>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</si>
  <si>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</si>
  <si>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</si>
  <si>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</si>
  <si>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</si>
  <si>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</si>
  <si>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</si>
  <si>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</si>
  <si>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</si>
  <si>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</si>
  <si>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</si>
  <si>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</si>
  <si>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</si>
  <si>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</si>
  <si>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</si>
  <si>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</si>
  <si>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</si>
  <si>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</si>
  <si>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</si>
  <si>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</si>
  <si>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</si>
  <si>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</si>
  <si>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</si>
  <si>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</si>
  <si>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</si>
  <si>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</si>
  <si>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</si>
  <si>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</si>
  <si>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</si>
  <si>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</si>
  <si>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</si>
  <si>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</si>
  <si>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</si>
  <si>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</si>
  <si>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</si>
  <si>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</si>
  <si>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</si>
  <si>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</si>
  <si>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</si>
  <si>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</si>
  <si>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</si>
  <si>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</si>
  <si>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</si>
  <si>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</si>
  <si>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</si>
  <si>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</si>
  <si>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</si>
  <si>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</si>
  <si>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</si>
  <si>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</si>
  <si>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</si>
  <si>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</si>
  <si>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</si>
  <si>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</si>
  <si>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</si>
  <si>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</si>
  <si>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</si>
  <si>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</si>
  <si>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</si>
  <si>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</si>
  <si>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</si>
  <si>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</si>
  <si>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</si>
  <si>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</si>
  <si>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</si>
  <si>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</si>
  <si>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</si>
  <si>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</si>
  <si>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</si>
  <si>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</si>
  <si>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</si>
  <si>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</si>
  <si>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</si>
  <si>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</si>
  <si>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</si>
  <si>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</si>
  <si>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</si>
  <si>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</si>
  <si>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</si>
  <si>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</si>
  <si>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</si>
  <si>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</si>
  <si>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</si>
  <si>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</si>
  <si>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</si>
  <si>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</si>
  <si>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</si>
  <si>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</si>
  <si>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</si>
  <si>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</si>
  <si>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</si>
  <si>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</si>
  <si>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</si>
  <si>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</si>
  <si>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</si>
  <si>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</si>
  <si>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</si>
  <si>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</si>
  <si>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</si>
  <si>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</si>
  <si>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</si>
  <si>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</si>
  <si>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</si>
  <si>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</si>
  <si>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</si>
  <si>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</si>
  <si>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</si>
  <si>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</si>
  <si>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</si>
  <si>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</si>
  <si>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</si>
  <si>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</si>
  <si>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</si>
  <si>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</si>
  <si>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</si>
  <si>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</si>
  <si>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</si>
  <si>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</si>
  <si>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</si>
  <si>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</si>
  <si>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</si>
  <si>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</si>
  <si>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</si>
  <si>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</si>
  <si>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</si>
  <si>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</si>
  <si>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</si>
  <si>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</si>
  <si>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</si>
  <si>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</si>
  <si>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</si>
  <si>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</si>
  <si>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</si>
  <si>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</si>
  <si>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</si>
  <si>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</si>
  <si>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</si>
  <si>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</si>
  <si>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</si>
  <si>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</si>
  <si>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</si>
  <si>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</si>
  <si>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</si>
  <si>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</si>
  <si>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</si>
  <si>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</si>
  <si>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</si>
  <si>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</si>
  <si>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</si>
  <si>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</si>
  <si>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</si>
  <si>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</si>
  <si>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</si>
  <si>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</si>
  <si>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</si>
  <si>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</si>
  <si>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</si>
  <si>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</si>
  <si>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</si>
  <si>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</si>
  <si>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</si>
  <si>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</si>
  <si>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</si>
  <si>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</si>
  <si>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</si>
  <si>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</si>
  <si>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</si>
  <si>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</si>
  <si>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</si>
  <si>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</si>
  <si>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</si>
  <si>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</si>
  <si>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</si>
  <si>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</si>
  <si>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</si>
  <si>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</si>
  <si>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</si>
  <si>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</si>
  <si>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</si>
  <si>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</si>
  <si>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</si>
  <si>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</si>
  <si>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</si>
  <si>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</si>
  <si>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</si>
  <si>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</si>
  <si>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</si>
  <si>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</si>
  <si>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</si>
  <si>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</si>
  <si>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</si>
  <si>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</si>
  <si>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</si>
  <si>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</si>
  <si>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</si>
  <si>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</si>
  <si>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</si>
  <si>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</si>
  <si>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</si>
  <si>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</si>
  <si>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</si>
  <si>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</si>
  <si>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</si>
  <si>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</si>
  <si>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</si>
  <si>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</si>
  <si>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</si>
  <si>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</si>
  <si>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</si>
  <si>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</si>
  <si>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</si>
  <si>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</si>
  <si>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</si>
  <si>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</si>
  <si>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</si>
  <si>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</si>
  <si>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</si>
  <si>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</si>
  <si>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</si>
  <si>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</si>
  <si>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</si>
  <si>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</si>
  <si>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</si>
  <si>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</si>
  <si>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</si>
  <si>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</si>
  <si>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</si>
  <si>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</si>
  <si>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</si>
  <si>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</si>
  <si>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</si>
  <si>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</si>
  <si>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</si>
  <si>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</si>
  <si>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</si>
  <si>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</si>
  <si>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</si>
  <si>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</si>
  <si>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</si>
  <si>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</si>
  <si>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</si>
  <si>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</si>
  <si>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</si>
  <si>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</si>
  <si>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</si>
  <si>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</si>
  <si>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</si>
  <si>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</si>
  <si>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</si>
  <si>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</si>
  <si>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</si>
  <si>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</si>
  <si>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</si>
  <si>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</si>
  <si>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</si>
  <si>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</si>
  <si>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</si>
  <si>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</si>
  <si>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</si>
  <si>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</si>
  <si>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</si>
  <si>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</si>
  <si>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</si>
  <si>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</si>
  <si>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</si>
  <si>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</si>
  <si>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</si>
  <si>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</si>
  <si>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</si>
  <si>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</si>
  <si>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</si>
  <si>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</si>
  <si>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</si>
  <si>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</si>
  <si>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</si>
  <si>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</si>
  <si>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</si>
  <si>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</si>
  <si>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</si>
  <si>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</si>
  <si>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</si>
  <si>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</si>
  <si>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</si>
  <si>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</si>
  <si>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</si>
  <si>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</si>
  <si>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</si>
  <si>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</si>
  <si>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</si>
  <si>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</si>
  <si>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</si>
  <si>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</si>
  <si>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</si>
  <si>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</si>
  <si>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</si>
  <si>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</si>
  <si>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</si>
  <si>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</si>
  <si>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</si>
  <si>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</si>
  <si>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</si>
  <si>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</si>
  <si>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</si>
  <si>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</si>
  <si>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</si>
  <si>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</si>
  <si>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</si>
  <si>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</si>
  <si>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</si>
  <si>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</si>
  <si>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</si>
  <si>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</si>
  <si>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</si>
  <si>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</si>
  <si>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</si>
  <si>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</si>
  <si>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</si>
  <si>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</si>
  <si>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</si>
  <si>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</si>
  <si>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</si>
  <si>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</si>
  <si>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</si>
  <si>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</si>
  <si>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</si>
  <si>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</si>
  <si>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</si>
  <si>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</si>
  <si>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</si>
  <si>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</si>
  <si>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</si>
  <si>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</si>
  <si>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</si>
  <si>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</si>
  <si>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</si>
  <si>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</si>
  <si>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</si>
  <si>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</si>
  <si>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</si>
  <si>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</si>
  <si>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</si>
  <si>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</si>
  <si>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</si>
  <si>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</si>
  <si>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</si>
  <si>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</si>
  <si>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</si>
  <si>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</si>
  <si>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</si>
  <si>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</si>
  <si>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</si>
  <si>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</si>
  <si>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</si>
  <si>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</si>
  <si>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</si>
  <si>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</si>
  <si>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</si>
  <si>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</si>
  <si>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</si>
  <si>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</si>
  <si>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</si>
  <si>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</si>
  <si>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</si>
  <si>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</si>
  <si>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</si>
  <si>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</si>
  <si>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</si>
  <si>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</si>
  <si>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</si>
  <si>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</si>
  <si>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</si>
  <si>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</si>
  <si>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</si>
  <si>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</si>
  <si>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</si>
  <si>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</si>
  <si>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</si>
  <si>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</si>
  <si>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</si>
  <si>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</si>
  <si>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</si>
  <si>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</si>
  <si>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</si>
  <si>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</si>
  <si>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</si>
  <si>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</si>
  <si>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</si>
  <si>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</si>
  <si>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</si>
  <si>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</si>
  <si>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</si>
  <si>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</si>
  <si>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</si>
  <si>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</si>
  <si>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</si>
  <si>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</si>
  <si>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</si>
  <si>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</si>
  <si>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</si>
  <si>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</si>
  <si>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</si>
  <si>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</si>
  <si>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</si>
  <si>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</si>
  <si>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</si>
  <si>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</si>
  <si>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</si>
  <si>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</si>
  <si>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</si>
  <si>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</si>
  <si>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</si>
  <si>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</si>
  <si>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</si>
  <si>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</si>
  <si>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</si>
  <si>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</si>
  <si>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</si>
  <si>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</si>
  <si>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</si>
  <si>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</si>
  <si>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</si>
  <si>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</si>
  <si>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</si>
  <si>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</si>
  <si>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</si>
  <si>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</si>
  <si>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</si>
  <si>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</si>
  <si>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</si>
  <si>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</si>
  <si>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</si>
  <si>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</si>
  <si>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</si>
  <si>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</si>
  <si>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</si>
  <si>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</si>
  <si>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</si>
  <si>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</si>
  <si>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</si>
  <si>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</si>
  <si>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</si>
  <si>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</si>
  <si>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</si>
  <si>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</si>
  <si>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</si>
  <si>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</si>
  <si>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</si>
  <si>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</si>
  <si>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</si>
  <si>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</si>
  <si>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</si>
  <si>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</si>
  <si>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</si>
  <si>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</si>
  <si>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</si>
  <si>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</si>
  <si>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</si>
  <si>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</si>
  <si>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</si>
  <si>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</si>
  <si>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</si>
  <si>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</si>
  <si>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</si>
  <si>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</si>
  <si>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</si>
  <si>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</si>
  <si>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</si>
  <si>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</si>
  <si>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</si>
  <si>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</si>
  <si>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</si>
  <si>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</si>
  <si>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</si>
  <si>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</si>
  <si>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</si>
  <si>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</si>
  <si>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</si>
  <si>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</si>
  <si>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</si>
  <si>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</si>
  <si>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</si>
  <si>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</si>
  <si>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</si>
  <si>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</si>
  <si>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</si>
  <si>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</si>
  <si>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</si>
  <si>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</si>
  <si>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</si>
  <si>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</si>
  <si>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</si>
  <si>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</si>
  <si>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</si>
  <si>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</si>
  <si>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</si>
  <si>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</si>
  <si>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</si>
  <si>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</si>
  <si>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</si>
  <si>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</si>
  <si>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</si>
  <si>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</si>
  <si>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</si>
  <si>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</si>
  <si>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</si>
  <si>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</si>
  <si>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</si>
  <si>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</si>
  <si>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</si>
  <si>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</si>
  <si>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</si>
  <si>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</si>
  <si>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</si>
  <si>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</si>
  <si>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</si>
  <si>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</si>
  <si>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</si>
  <si>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</si>
  <si>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</si>
  <si>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</si>
  <si>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</si>
  <si>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</si>
  <si>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</si>
  <si>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</si>
  <si>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</si>
  <si>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</si>
  <si>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</si>
  <si>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</si>
  <si>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</si>
  <si>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</si>
  <si>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</si>
  <si>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</si>
  <si>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</si>
  <si>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</si>
  <si>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</si>
  <si>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</si>
  <si>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</si>
  <si>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</si>
  <si>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</si>
  <si>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</si>
  <si>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</si>
  <si>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</si>
  <si>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</si>
  <si>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</si>
  <si>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</si>
  <si>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</si>
  <si>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</si>
  <si>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</si>
  <si>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</si>
  <si>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</si>
  <si>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</si>
  <si>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</si>
  <si>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</si>
  <si>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</si>
  <si>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</si>
  <si>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</si>
  <si>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</si>
  <si>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</si>
  <si>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</si>
  <si>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</si>
  <si>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</si>
  <si>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</si>
  <si>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</si>
  <si>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</si>
  <si>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</si>
  <si>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</si>
  <si>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</si>
  <si>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</si>
  <si>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</si>
  <si>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</si>
  <si>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</si>
  <si>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</si>
  <si>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</si>
  <si>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</si>
  <si>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</si>
  <si>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</si>
  <si>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</si>
  <si>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</si>
  <si>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</si>
  <si>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</si>
  <si>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</si>
  <si>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</si>
  <si>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</si>
  <si>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</si>
  <si>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</si>
  <si>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</si>
  <si>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</si>
  <si>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</si>
  <si>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</si>
  <si>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</si>
  <si>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</si>
  <si>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</si>
  <si>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</si>
  <si>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</si>
  <si>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</si>
  <si>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</si>
  <si>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</si>
  <si>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</si>
  <si>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</si>
  <si>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</si>
  <si>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</si>
  <si>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</si>
  <si>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</si>
  <si>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</si>
  <si>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</si>
  <si>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</si>
  <si>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</si>
  <si>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</si>
  <si>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</si>
  <si>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</si>
  <si>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</si>
  <si>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</si>
  <si>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</si>
  <si>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</si>
  <si>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</si>
  <si>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</si>
  <si>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</si>
  <si>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</si>
  <si>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</si>
  <si>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</si>
  <si>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</si>
  <si>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</si>
  <si>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</si>
  <si>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</si>
  <si>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</si>
  <si>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</si>
  <si>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</si>
  <si>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</si>
  <si>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</si>
  <si>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</si>
  <si>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</si>
  <si>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</si>
  <si>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</si>
  <si>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</si>
  <si>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</si>
  <si>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</si>
  <si>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</si>
  <si>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</si>
  <si>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</si>
  <si>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</si>
  <si>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</si>
  <si>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</si>
  <si>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</si>
  <si>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</si>
  <si>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</si>
  <si>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</si>
  <si>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</si>
  <si>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</si>
  <si>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</si>
  <si>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</si>
  <si>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</si>
  <si>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</si>
  <si>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</si>
  <si>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</si>
  <si>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</si>
  <si>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</si>
  <si>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</si>
  <si>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</si>
  <si>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</si>
  <si>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</si>
  <si>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</si>
  <si>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</si>
  <si>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</si>
  <si>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</si>
  <si>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</si>
  <si>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</si>
  <si>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</si>
  <si>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</si>
  <si>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</si>
  <si>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</si>
  <si>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</si>
  <si>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</si>
  <si>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</si>
  <si>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</si>
  <si>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</si>
  <si>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</si>
  <si>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</si>
  <si>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</si>
  <si>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</si>
  <si>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</si>
  <si>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</si>
  <si>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</si>
  <si>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</si>
  <si>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</si>
  <si>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</si>
  <si>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</si>
  <si>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</si>
  <si>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</si>
  <si>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</si>
  <si>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</si>
  <si>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</si>
  <si>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</si>
  <si>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</si>
  <si>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</si>
  <si>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</si>
  <si>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</si>
  <si>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</si>
  <si>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</si>
  <si>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</si>
  <si>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</si>
  <si>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</si>
  <si>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</si>
  <si>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</si>
  <si>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</si>
  <si>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</si>
  <si>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</si>
  <si>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</si>
  <si>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</si>
  <si>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</si>
  <si>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</si>
  <si>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</si>
  <si>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</si>
  <si>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</si>
  <si>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</si>
  <si>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</si>
  <si>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</si>
  <si>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</si>
  <si>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</si>
  <si>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</si>
  <si>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</si>
  <si>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</si>
  <si>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</si>
  <si>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</si>
  <si>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</si>
  <si>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</si>
  <si>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</si>
  <si>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</si>
  <si>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</si>
  <si>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</si>
  <si>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</si>
  <si>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</si>
  <si>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</si>
  <si>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</si>
  <si>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</si>
  <si>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</si>
  <si>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</si>
  <si>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</si>
  <si>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</si>
  <si>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</si>
  <si>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</si>
  <si>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</si>
  <si>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</si>
  <si>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</si>
  <si>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</si>
  <si>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</si>
  <si>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</si>
  <si>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</si>
  <si>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</si>
  <si>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</si>
  <si>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</si>
  <si>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</si>
  <si>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</si>
  <si>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</si>
  <si>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</si>
  <si>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</si>
  <si>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</si>
  <si>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</si>
  <si>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</si>
  <si>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</si>
  <si>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</si>
  <si>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</si>
  <si>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</si>
  <si>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</si>
  <si>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</si>
  <si>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</si>
  <si>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</si>
  <si>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</si>
  <si>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</si>
  <si>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</si>
  <si>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</si>
  <si>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</si>
  <si>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</si>
  <si>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</si>
  <si>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</si>
  <si>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</si>
  <si>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</si>
  <si>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</si>
  <si>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</si>
  <si>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</si>
  <si>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</si>
  <si>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</si>
  <si>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</si>
  <si>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</si>
  <si>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</si>
  <si>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</si>
  <si>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</si>
  <si>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</si>
  <si>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</si>
  <si>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</si>
  <si>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</si>
  <si>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</si>
  <si>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</si>
  <si>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</si>
  <si>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</si>
  <si>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</si>
  <si>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</si>
  <si>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</si>
  <si>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</si>
  <si>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</si>
  <si>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</si>
  <si>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</si>
  <si>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</si>
  <si>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</si>
  <si>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</si>
  <si>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</si>
  <si>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</si>
  <si>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</si>
  <si>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</si>
  <si>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</si>
  <si>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</si>
  <si>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</si>
  <si>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</si>
  <si>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</si>
  <si>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</si>
  <si>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</si>
  <si>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</si>
  <si>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</si>
  <si>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</si>
  <si>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</si>
  <si>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</si>
  <si>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</si>
  <si>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</si>
  <si>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</si>
  <si>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</si>
  <si>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</si>
  <si>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</si>
  <si>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</si>
  <si>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</si>
  <si>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</si>
  <si>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</si>
  <si>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</si>
  <si>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</si>
  <si>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</si>
  <si>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</si>
  <si>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</si>
  <si>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</si>
  <si>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</si>
  <si>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</si>
  <si>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</si>
  <si>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</si>
  <si>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</si>
  <si>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</si>
  <si>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</si>
  <si>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</si>
  <si>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</si>
  <si>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</si>
  <si>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</si>
  <si>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</si>
  <si>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</si>
  <si>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</si>
  <si>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</si>
  <si>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</si>
  <si>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</si>
  <si>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</si>
  <si>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</si>
  <si>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</si>
  <si>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</si>
  <si>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</si>
  <si>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</si>
  <si>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</si>
  <si>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</si>
  <si>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</si>
  <si>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</si>
  <si>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</si>
  <si>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</si>
  <si>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</si>
  <si>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</si>
  <si>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</si>
  <si>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</si>
  <si>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</si>
  <si>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</si>
  <si>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</si>
  <si>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</si>
  <si>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</si>
  <si>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</si>
  <si>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</si>
  <si>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</si>
  <si>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</si>
  <si>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</si>
  <si>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</si>
  <si>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</si>
  <si>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</si>
  <si>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</si>
  <si>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</si>
  <si>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</si>
  <si>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</si>
  <si>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</si>
  <si>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</si>
  <si>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</si>
  <si>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</si>
  <si>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</si>
  <si>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</si>
  <si>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</si>
  <si>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</si>
  <si>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</si>
  <si>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</si>
  <si>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</si>
  <si>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</si>
  <si>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</si>
  <si>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</si>
  <si>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</si>
  <si>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</si>
  <si>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</si>
  <si>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</si>
  <si>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</si>
  <si>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</si>
  <si>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</si>
  <si>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</si>
  <si>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</si>
  <si>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</si>
  <si>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</si>
  <si>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</si>
  <si>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</si>
  <si>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</si>
  <si>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</si>
  <si>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</si>
  <si>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</si>
  <si>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</si>
  <si>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</si>
  <si>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</si>
  <si>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</si>
  <si>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</si>
  <si>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</si>
  <si>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</si>
  <si>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</si>
  <si>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</si>
  <si>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</si>
  <si>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</si>
  <si>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</si>
  <si>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</si>
  <si>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</si>
  <si>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</si>
  <si>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</si>
  <si>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</si>
  <si>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</si>
  <si>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</si>
  <si>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</si>
  <si>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</si>
  <si>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</si>
  <si>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</si>
  <si>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</si>
  <si>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</si>
  <si>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</si>
  <si>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</si>
  <si>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</si>
  <si>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</si>
  <si>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</si>
  <si>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</si>
  <si>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</si>
  <si>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</si>
  <si>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</si>
  <si>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</si>
  <si>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</si>
  <si>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</si>
  <si>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</si>
  <si>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</si>
  <si>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</si>
  <si>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</si>
  <si>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</si>
  <si>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</si>
  <si>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</si>
  <si>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</si>
  <si>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</si>
  <si>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</si>
  <si>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</si>
  <si>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</si>
  <si>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</si>
  <si>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</si>
  <si>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</si>
  <si>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</si>
  <si>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</si>
  <si>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</si>
  <si>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</si>
  <si>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</si>
  <si>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</si>
  <si>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</si>
  <si>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</si>
  <si>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</si>
  <si>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</si>
  <si>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</si>
  <si>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</si>
  <si>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</si>
  <si>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</si>
  <si>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</si>
  <si>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</si>
  <si>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</si>
  <si>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</si>
  <si>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</si>
  <si>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</si>
  <si>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</si>
  <si>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</si>
  <si>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</si>
  <si>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</si>
  <si>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</si>
  <si>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</si>
  <si>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</si>
  <si>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</si>
  <si>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</si>
  <si>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</si>
  <si>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</si>
  <si>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</si>
  <si>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</si>
  <si>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</si>
  <si>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</si>
  <si>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</si>
  <si>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</si>
  <si>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</si>
  <si>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</si>
  <si>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</si>
  <si>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</si>
  <si>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</si>
  <si>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</si>
  <si>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</si>
  <si>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</si>
  <si>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</si>
  <si>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</si>
  <si>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</si>
  <si>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</si>
  <si>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</si>
  <si>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</si>
  <si>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</si>
  <si>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</si>
  <si>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</si>
  <si>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</si>
  <si>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</si>
  <si>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</si>
  <si>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</si>
  <si>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</si>
  <si>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</si>
  <si>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</si>
  <si>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</si>
  <si>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</si>
  <si>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</si>
  <si>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</si>
  <si>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</si>
  <si>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</si>
  <si>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</si>
  <si>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</si>
  <si>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</si>
  <si>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</si>
  <si>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</si>
  <si>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</si>
  <si>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</si>
  <si>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</si>
  <si>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</si>
  <si>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</si>
  <si>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</si>
  <si>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</si>
  <si>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</si>
  <si>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</si>
  <si>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</si>
  <si>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</si>
  <si>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</si>
  <si>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</si>
  <si>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</si>
  <si>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</si>
  <si>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</si>
  <si>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</si>
  <si>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</si>
  <si>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</si>
  <si>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</si>
  <si>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</si>
  <si>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</si>
  <si>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</si>
  <si>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</si>
  <si>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</si>
  <si>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</si>
  <si>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</si>
  <si>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</si>
  <si>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</si>
  <si>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</si>
  <si>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</si>
  <si>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</si>
  <si>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</si>
  <si>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</si>
  <si>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</si>
  <si>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</si>
  <si>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</si>
  <si>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</si>
  <si>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</si>
  <si>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</si>
  <si>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</si>
  <si>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</si>
  <si>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</si>
  <si>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</si>
  <si>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</si>
  <si>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</si>
  <si>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</si>
  <si>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</si>
  <si>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</si>
  <si>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</si>
  <si>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</si>
  <si>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</si>
  <si>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</si>
  <si>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</si>
  <si>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</si>
  <si>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</si>
  <si>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</si>
  <si>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</si>
  <si>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</si>
  <si>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</si>
  <si>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</si>
  <si>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</si>
  <si>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</si>
  <si>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</si>
  <si>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</si>
  <si>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</si>
  <si>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</si>
  <si>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</si>
  <si>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</si>
  <si>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</si>
  <si>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</si>
  <si>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</si>
  <si>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</si>
  <si>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</si>
  <si>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</si>
  <si>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</si>
  <si>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</si>
  <si>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</si>
  <si>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</si>
  <si>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</si>
  <si>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</si>
  <si>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</si>
  <si>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</si>
  <si>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</si>
  <si>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</si>
  <si>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</si>
  <si>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</si>
  <si>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</si>
  <si>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</si>
  <si>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</si>
  <si>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</si>
  <si>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</si>
  <si>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</si>
  <si>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</si>
  <si>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</si>
  <si>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</si>
  <si>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</si>
  <si>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</si>
  <si>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</si>
  <si>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</si>
  <si>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</si>
  <si>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</si>
  <si>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</si>
  <si>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</si>
  <si>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</si>
  <si>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</si>
  <si>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</si>
  <si>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</si>
  <si>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</si>
  <si>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</si>
  <si>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</si>
  <si>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</si>
  <si>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</si>
  <si>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</si>
  <si>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</si>
  <si>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</si>
  <si>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</si>
  <si>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</si>
  <si>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</si>
  <si>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</si>
  <si>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</si>
  <si>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</si>
  <si>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</si>
  <si>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</si>
  <si>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</si>
  <si>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</si>
  <si>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</si>
  <si>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</si>
  <si>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</si>
  <si>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</si>
  <si>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</si>
  <si>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</si>
  <si>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</si>
  <si>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</si>
  <si>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</si>
  <si>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</si>
  <si>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</si>
  <si>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</si>
  <si>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</si>
  <si>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</si>
  <si>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</si>
  <si>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</si>
  <si>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</si>
  <si>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</si>
  <si>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</si>
  <si>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</si>
  <si>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</si>
  <si>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</si>
  <si>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</si>
  <si>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</si>
  <si>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</si>
  <si>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</si>
  <si>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</si>
  <si>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</si>
  <si>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</si>
  <si>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</si>
  <si>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</si>
  <si>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</si>
  <si>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</si>
  <si>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</si>
  <si>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</si>
  <si>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</si>
  <si>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</si>
  <si>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</si>
  <si>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</si>
  <si>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</si>
  <si>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</si>
  <si>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</si>
  <si>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</si>
  <si>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</si>
  <si>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</si>
  <si>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</si>
  <si>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</si>
  <si>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</si>
  <si>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</si>
  <si>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</si>
  <si>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</si>
  <si>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</si>
  <si>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</si>
  <si>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</si>
  <si>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</si>
  <si>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</si>
  <si>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</si>
  <si>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</si>
  <si>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</si>
  <si>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</si>
  <si>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</si>
  <si>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</si>
  <si>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</si>
  <si>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</si>
  <si>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</si>
  <si>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</si>
  <si>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</si>
  <si>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</si>
  <si>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</si>
  <si>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</si>
  <si>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</si>
  <si>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</si>
  <si>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</si>
  <si>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</si>
  <si>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</si>
  <si>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</si>
  <si>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</si>
  <si>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</si>
  <si>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</si>
  <si>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</si>
  <si>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</si>
  <si>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</si>
  <si>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</si>
  <si>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</si>
  <si>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</si>
  <si>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</si>
  <si>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</si>
  <si>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</si>
  <si>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</si>
  <si>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</si>
  <si>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</si>
  <si>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</si>
  <si>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</si>
  <si>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</si>
  <si>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</si>
  <si>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</si>
  <si>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</si>
  <si>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</si>
  <si>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</si>
  <si>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</si>
  <si>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</si>
  <si>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</si>
  <si>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</si>
  <si>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</si>
  <si>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</si>
  <si>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</si>
  <si>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</si>
  <si>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</si>
  <si>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</si>
  <si>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</si>
  <si>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</si>
  <si>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</si>
  <si>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</si>
  <si>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</si>
  <si>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</si>
  <si>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</si>
  <si>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</si>
  <si>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</si>
  <si>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</si>
  <si>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</si>
  <si>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</si>
  <si>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</si>
  <si>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</si>
  <si>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</si>
  <si>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</si>
  <si>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</si>
  <si>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</si>
  <si>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</si>
  <si>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</si>
  <si>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</si>
  <si>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</si>
  <si>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</si>
  <si>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</si>
  <si>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</si>
  <si>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</si>
  <si>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</si>
  <si>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</si>
  <si>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</si>
  <si>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</si>
  <si>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</si>
  <si>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</si>
  <si>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</si>
  <si>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</si>
  <si>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</si>
  <si>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</si>
  <si>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</si>
  <si>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</si>
  <si>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</si>
  <si>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</si>
  <si>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</si>
  <si>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</si>
  <si>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</si>
  <si>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</si>
  <si>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</si>
  <si>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</si>
  <si>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</si>
  <si>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</si>
  <si>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</si>
  <si>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</si>
  <si>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</si>
  <si>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</si>
  <si>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</si>
  <si>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</si>
  <si>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</si>
  <si>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</si>
  <si>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</si>
  <si>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</si>
  <si>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</si>
  <si>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</si>
  <si>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</si>
  <si>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</si>
  <si>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</si>
  <si>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</si>
  <si>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</si>
  <si>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</si>
  <si>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</si>
  <si>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</si>
  <si>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</si>
  <si>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</si>
  <si>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</si>
  <si>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</si>
  <si>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</si>
  <si>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</si>
  <si>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</si>
  <si>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</si>
  <si>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</si>
  <si>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</si>
  <si>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</si>
  <si>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</si>
  <si>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</si>
  <si>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</si>
  <si>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</si>
  <si>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</si>
  <si>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</si>
  <si>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</si>
  <si>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</si>
  <si>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</si>
  <si>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</si>
  <si>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</si>
  <si>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</si>
  <si>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</si>
  <si>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</si>
  <si>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</si>
  <si>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</si>
  <si>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</si>
  <si>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</si>
  <si>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</si>
  <si>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</si>
  <si>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</si>
  <si>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</si>
  <si>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</si>
  <si>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</si>
  <si>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</si>
  <si>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</si>
  <si>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</si>
  <si>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</si>
  <si>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</si>
  <si>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</si>
  <si>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</si>
  <si>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</si>
  <si>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</si>
  <si>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</si>
  <si>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</si>
  <si>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</si>
  <si>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</si>
  <si>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</si>
  <si>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</si>
  <si>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</si>
  <si>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</si>
  <si>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</si>
  <si>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</si>
  <si>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</si>
  <si>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</si>
  <si>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</si>
  <si>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</si>
  <si>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</si>
  <si>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</si>
  <si>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</si>
  <si>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</si>
  <si>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</si>
  <si>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</si>
  <si>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</si>
  <si>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</si>
  <si>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</si>
  <si>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</si>
  <si>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</si>
  <si>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</si>
  <si>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</si>
  <si>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</si>
  <si>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</si>
  <si>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</si>
  <si>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</si>
  <si>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</si>
  <si>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</si>
  <si>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</si>
  <si>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</si>
  <si>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</si>
  <si>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</si>
  <si>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</si>
  <si>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</si>
  <si>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</si>
  <si>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</si>
  <si>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</si>
  <si>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</si>
  <si>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</si>
  <si>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</si>
  <si>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</si>
  <si>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</si>
  <si>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</si>
  <si>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</si>
  <si>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</si>
  <si>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</si>
  <si>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</si>
  <si>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</si>
  <si>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</si>
  <si>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</si>
  <si>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</si>
  <si>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</si>
  <si>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</si>
  <si>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</si>
  <si>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</si>
  <si>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</si>
  <si>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</si>
  <si>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</si>
  <si>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</si>
  <si>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</si>
  <si>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</si>
  <si>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</si>
  <si>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</si>
  <si>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</si>
  <si>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</si>
  <si>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</si>
  <si>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</si>
  <si>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</si>
  <si>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</si>
  <si>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</si>
  <si>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</si>
  <si>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</si>
  <si>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</si>
  <si>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</si>
  <si>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</si>
  <si>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</si>
  <si>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</si>
  <si>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</si>
  <si>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</si>
  <si>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</si>
  <si>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</si>
  <si>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</si>
  <si>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</si>
  <si>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</si>
  <si>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</si>
  <si>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</si>
  <si>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</si>
  <si>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</si>
  <si>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</si>
  <si>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</si>
  <si>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</si>
  <si>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</si>
  <si>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</si>
  <si>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</si>
  <si>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</si>
  <si>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</si>
  <si>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</si>
  <si>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</si>
  <si>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</si>
  <si>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</si>
  <si>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</si>
  <si>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</si>
  <si>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</si>
  <si>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</si>
  <si>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</si>
  <si>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</si>
  <si>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</si>
  <si>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</si>
  <si>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</si>
  <si>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</si>
  <si>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</si>
  <si>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</si>
  <si>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</si>
  <si>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</si>
  <si>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</si>
  <si>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</si>
  <si>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</si>
  <si>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</si>
  <si>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</si>
  <si>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</si>
  <si>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</si>
  <si>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</si>
  <si>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</si>
  <si>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</si>
  <si>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</si>
  <si>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</si>
  <si>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</si>
  <si>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</si>
  <si>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</si>
  <si>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</si>
  <si>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</si>
  <si>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</si>
  <si>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</si>
  <si>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</si>
  <si>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</si>
  <si>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</si>
  <si>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</si>
  <si>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</si>
  <si>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</si>
  <si>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</si>
  <si>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</si>
  <si>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</si>
  <si>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</si>
  <si>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</si>
  <si>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</si>
  <si>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</si>
  <si>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</si>
  <si>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</si>
  <si>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</si>
  <si>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</si>
  <si>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</si>
  <si>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</si>
  <si>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</si>
  <si>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</si>
  <si>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</si>
  <si>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</si>
  <si>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</si>
  <si>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</si>
  <si>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</si>
  <si>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</si>
  <si>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</si>
  <si>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</si>
  <si>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</si>
  <si>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</si>
  <si>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</si>
  <si>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</si>
  <si>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</si>
  <si>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</si>
  <si>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</si>
  <si>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</si>
  <si>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</si>
  <si>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</si>
  <si>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</si>
  <si>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</si>
  <si>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</si>
  <si>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</si>
  <si>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</si>
  <si>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</si>
  <si>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</si>
  <si>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</si>
  <si>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</si>
  <si>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</si>
  <si>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</si>
  <si>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</si>
  <si>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</si>
  <si>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</si>
  <si>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</si>
  <si>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</si>
  <si>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</si>
  <si>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</si>
  <si>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</si>
  <si>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</si>
  <si>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</si>
  <si>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</si>
  <si>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</si>
  <si>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</si>
  <si>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</si>
  <si>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</si>
  <si>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</si>
  <si>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</si>
  <si>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</si>
  <si>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</si>
  <si>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</si>
  <si>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</si>
  <si>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</si>
  <si>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</si>
  <si>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</si>
  <si>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</si>
  <si>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</si>
  <si>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</si>
  <si>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</si>
  <si>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</si>
  <si>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</si>
  <si>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</si>
  <si>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</si>
  <si>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</si>
  <si>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</si>
  <si>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</si>
  <si>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</si>
  <si>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</si>
  <si>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</si>
  <si>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</si>
  <si>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</si>
  <si>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</si>
  <si>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</si>
  <si>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</si>
  <si>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</si>
  <si>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</si>
  <si>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</si>
  <si>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</si>
  <si>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</si>
  <si>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</si>
  <si>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</si>
  <si>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</si>
  <si>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</si>
  <si>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</si>
  <si>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</si>
  <si>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</si>
  <si>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</si>
  <si>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</si>
  <si>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</si>
  <si>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</si>
  <si>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</si>
  <si>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</si>
  <si>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</si>
  <si>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</si>
  <si>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</si>
  <si>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</si>
  <si>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</si>
  <si>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</si>
  <si>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</si>
  <si>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</si>
  <si>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</si>
  <si>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</si>
  <si>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</si>
  <si>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</si>
  <si>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</si>
  <si>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</si>
  <si>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</si>
  <si>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</si>
  <si>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</si>
  <si>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</si>
  <si>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</si>
  <si>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</si>
  <si>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</si>
  <si>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</si>
  <si>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</si>
  <si>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</si>
  <si>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</si>
  <si>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</si>
  <si>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</si>
  <si>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</si>
  <si>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</si>
  <si>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</si>
  <si>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</si>
  <si>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</si>
  <si>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</si>
  <si>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</si>
  <si>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</si>
  <si>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</si>
  <si>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</si>
  <si>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</si>
  <si>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</si>
  <si>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</si>
  <si>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</si>
  <si>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</si>
  <si>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</si>
  <si>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</si>
  <si>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</si>
  <si>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</si>
  <si>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</si>
  <si>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</si>
  <si>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</si>
  <si>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</si>
  <si>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</si>
  <si>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</si>
  <si>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</si>
  <si>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</si>
  <si>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</si>
  <si>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</si>
  <si>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</si>
  <si>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</si>
  <si>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</si>
  <si>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</si>
  <si>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</si>
  <si>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</si>
  <si>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</si>
  <si>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</si>
  <si>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</si>
  <si>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</si>
  <si>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</si>
  <si>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</si>
  <si>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</si>
  <si>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</si>
  <si>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</si>
  <si>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</si>
  <si>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</si>
  <si>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</si>
  <si>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</si>
  <si>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</si>
  <si>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</si>
  <si>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</si>
  <si>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</si>
  <si>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</si>
  <si>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</si>
  <si>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</si>
  <si>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</si>
  <si>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</si>
  <si>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</si>
  <si>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</si>
  <si>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</si>
  <si>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</si>
  <si>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</si>
  <si>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</si>
  <si>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</si>
  <si>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</si>
  <si>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</si>
  <si>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</si>
  <si>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</si>
  <si>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</si>
  <si>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</si>
  <si>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</si>
  <si>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</si>
  <si>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</si>
  <si>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</si>
  <si>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</si>
  <si>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</si>
  <si>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</si>
  <si>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</si>
  <si>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</si>
  <si>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</si>
  <si>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</si>
  <si>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</si>
  <si>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</si>
  <si>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</si>
  <si>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</si>
  <si>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</si>
  <si>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</si>
  <si>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</si>
  <si>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</si>
  <si>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</si>
  <si>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</si>
  <si>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</si>
  <si>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</si>
  <si>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</si>
  <si>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</si>
  <si>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</si>
  <si>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</si>
  <si>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</si>
  <si>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</si>
  <si>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</si>
  <si>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</si>
  <si>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</si>
  <si>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</si>
  <si>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</si>
  <si>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</si>
  <si>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</si>
  <si>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</si>
  <si>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</si>
  <si>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</si>
  <si>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</si>
  <si>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</si>
  <si>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</si>
  <si>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</si>
  <si>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</si>
  <si>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</si>
  <si>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</si>
  <si>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</si>
  <si>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</si>
  <si>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</si>
  <si>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</si>
  <si>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</si>
  <si>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</si>
  <si>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</si>
  <si>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</si>
  <si>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</si>
  <si>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</si>
  <si>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</si>
  <si>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</si>
  <si>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</si>
  <si>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</si>
  <si>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</si>
  <si>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</si>
  <si>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</si>
  <si>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</si>
  <si>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</si>
  <si>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</si>
  <si>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</si>
  <si>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</si>
  <si>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</si>
  <si>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</si>
  <si>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</si>
  <si>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</si>
  <si>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</si>
  <si>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</si>
  <si>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</si>
  <si>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</si>
  <si>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</si>
  <si>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</si>
  <si>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</si>
  <si>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</si>
  <si>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</si>
  <si>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</si>
  <si>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</si>
  <si>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</si>
  <si>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</si>
  <si>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</si>
  <si>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</si>
  <si>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</si>
  <si>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</si>
  <si>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</si>
  <si>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</si>
  <si>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</si>
  <si>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</si>
  <si>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</si>
  <si>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</si>
  <si>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</si>
  <si>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</si>
  <si>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</si>
  <si>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</si>
  <si>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</si>
  <si>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</si>
  <si>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</si>
  <si>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</si>
  <si>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</si>
  <si>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</si>
  <si>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</si>
  <si>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</si>
  <si>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</si>
  <si>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</si>
  <si>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</si>
  <si>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</si>
  <si>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</si>
  <si>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</si>
  <si>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</si>
  <si>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</si>
  <si>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</si>
  <si>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</si>
  <si>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</si>
  <si>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</si>
  <si>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</si>
  <si>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</si>
  <si>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</si>
  <si>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</si>
  <si>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</si>
  <si>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</si>
  <si>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</si>
  <si>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</si>
  <si>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</si>
  <si>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</si>
  <si>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</si>
  <si>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</si>
  <si>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</si>
  <si>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</si>
  <si>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</si>
  <si>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</si>
  <si>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</si>
  <si>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</si>
  <si>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</si>
  <si>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</si>
  <si>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</si>
  <si>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</si>
  <si>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</si>
  <si>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</si>
  <si>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</si>
  <si>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</si>
  <si>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</si>
  <si>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</si>
  <si>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</si>
  <si>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</si>
  <si>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</si>
  <si>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</si>
  <si>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</si>
  <si>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</si>
  <si>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</si>
  <si>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</si>
  <si>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</si>
  <si>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</si>
  <si>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</si>
  <si>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</si>
  <si>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</si>
  <si>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</si>
  <si>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</si>
  <si>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</si>
  <si>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</si>
  <si>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</si>
  <si>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</si>
  <si>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</si>
  <si>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</si>
  <si>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</si>
  <si>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</si>
  <si>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</si>
  <si>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</si>
  <si>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</si>
  <si>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</si>
  <si>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</si>
  <si>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</si>
  <si>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</si>
  <si>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</si>
  <si>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</si>
  <si>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</si>
  <si>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</si>
  <si>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</si>
  <si>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</si>
  <si>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</si>
  <si>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</si>
  <si>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</si>
  <si>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</si>
  <si>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</si>
  <si>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</si>
  <si>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</si>
  <si>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</si>
  <si>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</si>
  <si>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</si>
  <si>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</si>
  <si>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</si>
  <si>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</si>
  <si>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</si>
  <si>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</si>
  <si>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</si>
  <si>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</si>
  <si>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</si>
  <si>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</si>
  <si>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</si>
  <si>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</si>
  <si>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</si>
  <si>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</si>
  <si>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</si>
  <si>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</si>
  <si>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</si>
  <si>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</si>
  <si>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</si>
  <si>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</si>
  <si>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</si>
  <si>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</si>
  <si>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</si>
  <si>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</si>
  <si>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</si>
  <si>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</si>
  <si>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</si>
  <si>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</si>
  <si>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</si>
  <si>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</si>
  <si>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</si>
  <si>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</si>
  <si>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</si>
  <si>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</si>
  <si>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</si>
  <si>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</si>
  <si>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</si>
  <si>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</si>
  <si>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</si>
  <si>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</si>
  <si>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</si>
  <si>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</si>
  <si>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</si>
  <si>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</si>
  <si>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</si>
  <si>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</si>
  <si>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</si>
  <si>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</si>
  <si>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</si>
  <si>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</si>
  <si>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</si>
  <si>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</si>
  <si>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</si>
  <si>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</si>
  <si>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</si>
  <si>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</si>
  <si>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</si>
  <si>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</si>
  <si>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</si>
  <si>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</si>
  <si>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</si>
  <si>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</si>
  <si>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</si>
  <si>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</si>
  <si>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</si>
  <si>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</si>
  <si>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</si>
  <si>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</si>
  <si>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</si>
  <si>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</si>
  <si>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</si>
  <si>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</si>
  <si>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</si>
  <si>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</si>
  <si>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</si>
  <si>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</si>
  <si>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</si>
  <si>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</si>
  <si>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</si>
  <si>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</si>
  <si>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</si>
  <si>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</si>
  <si>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</si>
  <si>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</si>
  <si>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</si>
  <si>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</si>
  <si>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</si>
  <si>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</si>
  <si>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</si>
  <si>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</si>
  <si>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</si>
  <si>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</si>
  <si>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</si>
  <si>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</si>
  <si>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</si>
  <si>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</si>
  <si>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</si>
  <si>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</si>
  <si>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</si>
  <si>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</si>
  <si>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</si>
  <si>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</si>
  <si>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</si>
  <si>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</si>
  <si>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</si>
  <si>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</si>
  <si>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</si>
  <si>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</si>
  <si>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</si>
  <si>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</si>
  <si>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</si>
  <si>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</si>
  <si>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</si>
  <si>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</si>
  <si>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</si>
  <si>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</si>
  <si>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</si>
  <si>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</si>
  <si>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</si>
  <si>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</si>
  <si>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</si>
  <si>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</si>
  <si>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</si>
  <si>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</si>
  <si>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</si>
  <si>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</si>
  <si>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</si>
  <si>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</si>
  <si>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</si>
  <si>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</si>
  <si>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</si>
  <si>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</si>
  <si>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</si>
  <si>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</si>
  <si>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</si>
  <si>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</si>
  <si>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</si>
  <si>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</si>
  <si>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</si>
  <si>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</si>
  <si>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</si>
  <si>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</si>
  <si>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</si>
  <si>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</si>
  <si>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</si>
  <si>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</si>
  <si>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</si>
  <si>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</si>
  <si>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</si>
  <si>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</si>
  <si>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</si>
  <si>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</si>
  <si>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</si>
  <si>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</si>
  <si>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</si>
  <si>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</si>
  <si>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</si>
  <si>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</si>
  <si>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</si>
  <si>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</si>
  <si>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</si>
  <si>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</si>
  <si>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</si>
  <si>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</si>
  <si>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</si>
  <si>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</si>
  <si>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</si>
  <si>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</si>
  <si>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</si>
  <si>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</si>
  <si>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</si>
  <si>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</si>
  <si>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</si>
  <si>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</si>
  <si>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</si>
  <si>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</si>
  <si>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</si>
  <si>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</si>
  <si>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</si>
  <si>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</si>
  <si>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</si>
  <si>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</si>
  <si>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</si>
  <si>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</si>
  <si>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</si>
  <si>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</si>
  <si>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</si>
  <si>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</si>
  <si>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</si>
  <si>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</si>
  <si>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</si>
  <si>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</si>
  <si>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</si>
  <si>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</si>
  <si>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</si>
  <si>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</si>
  <si>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</si>
  <si>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</si>
  <si>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</si>
  <si>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</si>
  <si>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</si>
  <si>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</si>
  <si>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</si>
  <si>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</si>
  <si>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</si>
  <si>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</si>
  <si>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</si>
  <si>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</si>
  <si>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</si>
  <si>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</si>
  <si>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</si>
  <si>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</si>
  <si>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</si>
  <si>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</si>
  <si>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</si>
  <si>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</si>
  <si>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</si>
  <si>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</si>
  <si>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</si>
  <si>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</si>
  <si>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</si>
  <si>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</si>
  <si>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</si>
  <si>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</si>
  <si>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</si>
  <si>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</si>
  <si>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</si>
  <si>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</si>
  <si>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</si>
  <si>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</si>
  <si>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</si>
  <si>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</si>
  <si>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</si>
  <si>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</si>
  <si>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</si>
  <si>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</si>
  <si>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</si>
  <si>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</si>
  <si>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</si>
  <si>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</si>
  <si>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</si>
  <si>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</si>
  <si>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</si>
  <si>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</si>
  <si>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</si>
  <si>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</si>
  <si>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</si>
  <si>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</si>
  <si>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</si>
  <si>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</si>
  <si>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</si>
  <si>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</si>
  <si>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</si>
  <si>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</si>
  <si>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</si>
  <si>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</si>
  <si>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</si>
  <si>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</si>
  <si>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</si>
  <si>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</si>
  <si>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</si>
  <si>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</si>
  <si>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</si>
  <si>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</si>
  <si>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</si>
  <si>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</si>
  <si>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</si>
  <si>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</si>
  <si>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</si>
  <si>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</si>
  <si>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</si>
  <si>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</si>
  <si>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</si>
  <si>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</si>
  <si>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</si>
  <si>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</si>
  <si>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</si>
  <si>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</si>
  <si>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</si>
  <si>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</si>
  <si>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</si>
  <si>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</si>
  <si>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</si>
  <si>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</si>
  <si>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</si>
  <si>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</si>
  <si>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</si>
  <si>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</si>
  <si>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</si>
  <si>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</si>
  <si>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</si>
  <si>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</si>
  <si>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</si>
  <si>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</si>
  <si>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</si>
  <si>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</si>
  <si>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</si>
  <si>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</si>
  <si>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</si>
  <si>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</si>
  <si>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</si>
  <si>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</si>
  <si>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</si>
  <si>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</si>
  <si>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</si>
  <si>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</si>
  <si>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</si>
  <si>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</si>
  <si>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</si>
  <si>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</si>
  <si>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</si>
  <si>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</si>
  <si>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</si>
  <si>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</si>
  <si>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</si>
  <si>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</si>
  <si>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</si>
  <si>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</si>
  <si>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</si>
  <si>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</si>
  <si>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</si>
  <si>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</si>
  <si>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</si>
  <si>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</si>
  <si>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</si>
  <si>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</si>
  <si>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</si>
  <si>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</si>
  <si>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</si>
  <si>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</si>
  <si>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</si>
  <si>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</si>
  <si>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</si>
  <si>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</si>
  <si>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</si>
  <si>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</si>
  <si>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</si>
  <si>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</si>
  <si>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</si>
  <si>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</si>
  <si>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</si>
  <si>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</si>
  <si>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</si>
  <si>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</si>
  <si>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</si>
  <si>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</si>
  <si>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</si>
  <si>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</si>
  <si>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</si>
  <si>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</si>
  <si>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</si>
  <si>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</si>
  <si>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</si>
  <si>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</si>
  <si>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</si>
  <si>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</si>
  <si>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</si>
  <si>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</si>
  <si>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</si>
  <si>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</si>
  <si>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</si>
  <si>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</si>
  <si>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</si>
  <si>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</si>
  <si>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</si>
  <si>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</si>
  <si>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</si>
  <si>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</si>
  <si>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</si>
  <si>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</si>
  <si>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</si>
  <si>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</si>
  <si>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</si>
  <si>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</si>
  <si>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</si>
  <si>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</si>
  <si>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</si>
  <si>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</si>
  <si>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</si>
  <si>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</si>
  <si>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</si>
  <si>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</si>
  <si>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</si>
  <si>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</si>
  <si>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</si>
  <si>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</si>
  <si>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</si>
  <si>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</si>
  <si>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</si>
  <si>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</si>
  <si>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</si>
  <si>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</si>
  <si>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</si>
  <si>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</si>
  <si>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</si>
  <si>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</si>
  <si>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</si>
  <si>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</si>
  <si>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</si>
  <si>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</si>
  <si>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</si>
  <si>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</si>
  <si>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</si>
  <si>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</si>
  <si>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</si>
  <si>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</si>
  <si>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</si>
  <si>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</si>
  <si>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</si>
  <si>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</si>
  <si>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</si>
  <si>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</si>
  <si>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</si>
  <si>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</si>
  <si>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</si>
  <si>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</si>
  <si>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</si>
  <si>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</si>
  <si>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</si>
  <si>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</si>
  <si>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</si>
  <si>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</si>
  <si>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</si>
  <si>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</si>
  <si>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</si>
  <si>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</si>
  <si>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</si>
  <si>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</si>
  <si>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</si>
  <si>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</si>
  <si>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</si>
  <si>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</si>
  <si>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</si>
  <si>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</si>
  <si>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</si>
  <si>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</si>
  <si>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</si>
  <si>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</si>
  <si>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</si>
  <si>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</si>
  <si>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</si>
  <si>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</si>
  <si>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</si>
  <si>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</si>
  <si>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</si>
  <si>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</si>
  <si>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</si>
  <si>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</si>
  <si>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</si>
  <si>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</si>
  <si>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</si>
  <si>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</si>
  <si>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</si>
  <si>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</si>
  <si>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</si>
  <si>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</si>
  <si>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</si>
  <si>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</si>
  <si>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</si>
  <si>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</si>
  <si>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</si>
  <si>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</si>
  <si>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</si>
  <si>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</si>
  <si>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</si>
  <si>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</si>
  <si>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</si>
  <si>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</si>
  <si>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</si>
  <si>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</si>
  <si>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</si>
  <si>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</si>
  <si>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</si>
  <si>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</si>
  <si>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</si>
  <si>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</si>
  <si>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</si>
  <si>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</si>
  <si>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</si>
  <si>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</si>
  <si>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</si>
  <si>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</si>
  <si>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</si>
  <si>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</si>
  <si>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</si>
  <si>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</si>
  <si>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</si>
  <si>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</si>
  <si>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</si>
  <si>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</si>
  <si>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</si>
  <si>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</si>
  <si>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</si>
  <si>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</si>
  <si>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</si>
  <si>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</si>
  <si>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</si>
  <si>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</si>
  <si>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</si>
  <si>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</si>
  <si>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</si>
  <si>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</si>
  <si>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</si>
  <si>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</si>
  <si>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</si>
  <si>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</si>
  <si>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</si>
  <si>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</si>
  <si>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</si>
  <si>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</si>
  <si>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</si>
  <si>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</si>
  <si>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</si>
  <si>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</si>
  <si>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</si>
  <si>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</si>
  <si>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</si>
  <si>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</si>
  <si>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</si>
  <si>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</si>
  <si>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</si>
  <si>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</si>
  <si>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</si>
  <si>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</si>
  <si>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</si>
  <si>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</si>
  <si>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</si>
  <si>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</si>
  <si>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</si>
  <si>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</si>
  <si>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</si>
  <si>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</si>
  <si>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</si>
  <si>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</si>
  <si>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</si>
  <si>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</si>
  <si>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</si>
  <si>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</si>
  <si>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</si>
  <si>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</si>
  <si>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</si>
  <si>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</si>
  <si>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</si>
  <si>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</si>
  <si>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</si>
  <si>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</si>
  <si>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</si>
  <si>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</si>
  <si>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</si>
  <si>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</si>
  <si>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</si>
  <si>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</si>
  <si>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</si>
  <si>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</si>
  <si>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</si>
  <si>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</si>
  <si>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</si>
  <si>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</si>
  <si>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</si>
  <si>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</si>
  <si>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</si>
  <si>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</si>
  <si>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</si>
  <si>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</si>
  <si>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</si>
  <si>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</si>
  <si>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</si>
  <si>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</si>
  <si>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</si>
  <si>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</si>
  <si>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</si>
  <si>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</si>
  <si>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</si>
  <si>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</si>
  <si>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</si>
  <si>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</si>
  <si>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</si>
  <si>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</si>
  <si>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</si>
  <si>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</si>
  <si>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</si>
  <si>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</si>
  <si>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</si>
  <si>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</si>
  <si>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</si>
  <si>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</si>
  <si>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</si>
  <si>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</si>
  <si>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</si>
  <si>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</si>
  <si>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</si>
  <si>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</si>
  <si>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</si>
  <si>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</si>
  <si>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</si>
  <si>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</si>
  <si>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</si>
  <si>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</si>
  <si>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</si>
  <si>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</si>
  <si>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</si>
  <si>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</si>
  <si>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</si>
  <si>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</si>
  <si>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</si>
  <si>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</si>
  <si>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</si>
  <si>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</si>
  <si>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</si>
  <si>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</si>
  <si>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</si>
  <si>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</si>
  <si>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</si>
  <si>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</si>
  <si>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</si>
  <si>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</si>
  <si>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</si>
  <si>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</si>
  <si>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</si>
  <si>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</si>
  <si>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</si>
  <si>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</si>
  <si>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</si>
  <si>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</si>
  <si>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</si>
  <si>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</si>
  <si>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</si>
  <si>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</si>
  <si>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</si>
  <si>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</si>
  <si>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</si>
  <si>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</si>
  <si>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</si>
  <si>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</si>
  <si>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</si>
  <si>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</si>
  <si>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</si>
  <si>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</si>
  <si>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</si>
  <si>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</si>
  <si>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</si>
  <si>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</si>
  <si>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</si>
  <si>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</si>
  <si>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</si>
  <si>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</si>
  <si>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</si>
  <si>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</si>
  <si>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</si>
  <si>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</si>
  <si>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</si>
  <si>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</si>
  <si>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</si>
  <si>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</si>
  <si>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</si>
  <si>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</si>
  <si>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</si>
  <si>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</si>
  <si>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</si>
  <si>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</si>
  <si>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</si>
  <si>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</si>
  <si>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</si>
  <si>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</si>
  <si>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</si>
  <si>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</si>
  <si>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</si>
  <si>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</si>
  <si>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</si>
  <si>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</si>
  <si>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</si>
  <si>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</si>
  <si>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</si>
  <si>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</si>
  <si>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</si>
  <si>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</si>
  <si>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</si>
  <si>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</si>
  <si>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</si>
  <si>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</si>
  <si>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</si>
  <si>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</si>
  <si>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</si>
  <si>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</si>
  <si>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</si>
  <si>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</si>
  <si>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</si>
  <si>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</si>
  <si>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</si>
  <si>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</si>
  <si>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</si>
  <si>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</si>
  <si>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</si>
  <si>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</si>
  <si>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</si>
  <si>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</si>
  <si>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</si>
  <si>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</si>
  <si>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</si>
  <si>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</si>
  <si>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</si>
  <si>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</si>
  <si>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</si>
  <si>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</si>
  <si>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</si>
  <si>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</si>
  <si>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</si>
  <si>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</si>
  <si>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</si>
  <si>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</si>
  <si>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</si>
  <si>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</si>
  <si>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</si>
  <si>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</si>
  <si>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</si>
  <si>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</si>
  <si>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</si>
  <si>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</si>
  <si>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</si>
  <si>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</si>
  <si>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</si>
  <si>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</si>
  <si>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</si>
  <si>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</si>
  <si>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</si>
  <si>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</si>
  <si>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</si>
  <si>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</si>
  <si>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</si>
  <si>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</si>
  <si>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</si>
  <si>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</si>
  <si>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</si>
  <si>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</si>
  <si>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</si>
  <si>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</si>
  <si>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</si>
  <si>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</si>
  <si>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</si>
  <si>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</si>
  <si>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</si>
  <si>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</si>
  <si>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</si>
  <si>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</si>
  <si>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</si>
  <si>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</si>
  <si>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</si>
  <si>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</si>
  <si>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</si>
  <si>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</si>
  <si>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</si>
  <si>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</si>
  <si>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</si>
  <si>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</si>
  <si>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</si>
  <si>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</si>
  <si>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</si>
  <si>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</si>
  <si>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</si>
  <si>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</si>
  <si>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</si>
  <si>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</si>
  <si>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</si>
  <si>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</si>
  <si>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</si>
  <si>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</si>
  <si>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</si>
  <si>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</si>
  <si>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</si>
  <si>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</si>
  <si>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</si>
  <si>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</si>
  <si>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</si>
  <si>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</si>
  <si>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</si>
  <si>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</si>
  <si>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</si>
  <si>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</si>
  <si>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</si>
  <si>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</si>
  <si>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</si>
  <si>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</si>
  <si>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</si>
  <si>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</si>
  <si>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</si>
  <si>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</si>
  <si>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</si>
  <si>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</si>
  <si>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</si>
  <si>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</si>
  <si>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</si>
  <si>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</si>
  <si>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</si>
  <si>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</si>
  <si>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</si>
  <si>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</si>
  <si>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</si>
  <si>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</si>
  <si>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</si>
  <si>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</si>
  <si>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</si>
  <si>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</si>
  <si>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</si>
  <si>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</si>
  <si>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</si>
  <si>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</si>
  <si>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</si>
  <si>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</si>
  <si>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</si>
  <si>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</si>
  <si>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</si>
  <si>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</si>
  <si>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</si>
  <si>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</si>
  <si>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</si>
  <si>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</si>
  <si>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</si>
  <si>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</si>
  <si>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</si>
  <si>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</si>
  <si>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</si>
  <si>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</si>
  <si>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</si>
  <si>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</si>
  <si>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</si>
  <si>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</si>
  <si>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</si>
  <si>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</si>
  <si>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</si>
  <si>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</si>
  <si>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</si>
  <si>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</si>
  <si>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</si>
  <si>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</si>
  <si>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</si>
  <si>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</si>
  <si>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</si>
  <si>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</si>
  <si>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</si>
  <si>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</si>
  <si>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</si>
  <si>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</si>
  <si>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</si>
  <si>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</si>
  <si>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</si>
  <si>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</si>
  <si>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</si>
  <si>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</si>
  <si>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</si>
  <si>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</si>
  <si>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</si>
  <si>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</si>
  <si>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</si>
  <si>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</si>
  <si>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</si>
  <si>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</si>
  <si>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</si>
  <si>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</si>
  <si>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</si>
  <si>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</si>
  <si>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</si>
  <si>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</si>
  <si>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</si>
  <si>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</si>
  <si>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</si>
  <si>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</si>
  <si>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</si>
  <si>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</si>
  <si>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</si>
  <si>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</si>
  <si>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</si>
  <si>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</si>
  <si>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</si>
  <si>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</si>
  <si>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</si>
  <si>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</si>
  <si>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</si>
  <si>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</si>
  <si>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</si>
  <si>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</si>
  <si>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</si>
  <si>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</si>
  <si>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</si>
  <si>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</si>
  <si>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</si>
  <si>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</si>
  <si>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</si>
  <si>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</si>
  <si>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</si>
  <si>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</si>
  <si>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</si>
  <si>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</si>
  <si>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</si>
  <si>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</si>
  <si>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</si>
  <si>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</si>
  <si>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</si>
  <si>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</si>
  <si>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</si>
  <si>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</si>
  <si>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</si>
  <si>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</si>
  <si>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</si>
  <si>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</si>
  <si>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</si>
  <si>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</si>
  <si>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</si>
  <si>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</si>
  <si>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</si>
  <si>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</si>
  <si>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</si>
  <si>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</si>
  <si>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</si>
  <si>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</si>
  <si>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</si>
  <si>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</si>
  <si>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</si>
  <si>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</si>
  <si>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</si>
  <si>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</si>
  <si>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</si>
  <si>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</si>
  <si>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</si>
  <si>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</si>
  <si>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</si>
  <si>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</si>
  <si>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</si>
  <si>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</si>
  <si>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</si>
  <si>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</si>
  <si>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</si>
  <si>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</si>
  <si>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</si>
  <si>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</si>
  <si>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</si>
  <si>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</si>
  <si>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</si>
  <si>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</si>
  <si>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</si>
  <si>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</si>
  <si>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</si>
  <si>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</si>
  <si>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</si>
  <si>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</si>
  <si>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</si>
  <si>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</si>
  <si>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</si>
  <si>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</si>
  <si>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</si>
  <si>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</si>
  <si>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</si>
  <si>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</si>
  <si>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</si>
  <si>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</si>
  <si>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</si>
  <si>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</si>
  <si>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</si>
  <si>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</si>
  <si>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</si>
  <si>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</si>
  <si>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</si>
  <si>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</si>
  <si>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</si>
  <si>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</si>
  <si>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</si>
  <si>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</si>
  <si>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</si>
  <si>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</si>
  <si>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</si>
  <si>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</si>
  <si>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</si>
  <si>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</si>
  <si>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</si>
  <si>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</si>
  <si>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</si>
  <si>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</si>
  <si>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</si>
  <si>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</si>
  <si>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</si>
  <si>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</si>
  <si>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</si>
  <si>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</si>
  <si>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</si>
  <si>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</si>
  <si>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</si>
  <si>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</si>
  <si>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</si>
  <si>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</si>
  <si>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</si>
  <si>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</si>
  <si>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</si>
  <si>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</si>
  <si>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</si>
  <si>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</si>
  <si>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</si>
  <si>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</si>
  <si>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</si>
  <si>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</si>
  <si>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</si>
  <si>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</si>
  <si>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</si>
  <si>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</si>
  <si>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</si>
  <si>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</si>
  <si>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</si>
  <si>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</si>
  <si>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</si>
  <si>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</si>
  <si>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</si>
  <si>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</si>
  <si>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</si>
  <si>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</si>
  <si>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</si>
  <si>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</si>
  <si>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</si>
  <si>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</si>
  <si>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</si>
  <si>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</si>
  <si>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</si>
  <si>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</si>
  <si>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</si>
  <si>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</si>
  <si>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</si>
  <si>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</si>
  <si>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</si>
  <si>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</si>
  <si>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</si>
  <si>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</si>
  <si>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</si>
  <si>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</si>
  <si>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</si>
  <si>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</si>
  <si>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</si>
  <si>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</si>
  <si>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</si>
  <si>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</si>
  <si>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</si>
  <si>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</si>
  <si>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</si>
  <si>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</si>
  <si>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</si>
  <si>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</si>
  <si>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</si>
  <si>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</si>
  <si>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</si>
  <si>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</si>
  <si>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</si>
  <si>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</si>
  <si>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</si>
  <si>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</si>
  <si>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</si>
  <si>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</si>
  <si>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</si>
  <si>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</si>
  <si>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</si>
  <si>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</si>
  <si>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</si>
  <si>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</si>
  <si>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</si>
  <si>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</si>
  <si>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</si>
  <si>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</si>
  <si>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</si>
  <si>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</si>
  <si>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</si>
  <si>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</si>
  <si>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</si>
  <si>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</si>
  <si>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</si>
  <si>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</si>
  <si>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</si>
  <si>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</si>
  <si>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</si>
  <si>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</si>
  <si>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</si>
  <si>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</si>
  <si>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</si>
  <si>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</si>
  <si>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</si>
  <si>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</si>
  <si>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</si>
  <si>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</si>
  <si>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</si>
  <si>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</si>
  <si>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</si>
  <si>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</si>
  <si>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</si>
  <si>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</si>
  <si>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</si>
  <si>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</si>
  <si>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</si>
  <si>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</si>
  <si>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</si>
  <si>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</si>
  <si>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</si>
  <si>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</si>
  <si>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</si>
  <si>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</si>
  <si>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</si>
  <si>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</si>
  <si>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</si>
  <si>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</si>
  <si>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</si>
  <si>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</si>
  <si>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</si>
  <si>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</si>
  <si>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</si>
  <si>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</si>
  <si>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</si>
  <si>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</si>
  <si>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</si>
  <si>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</si>
  <si>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</si>
  <si>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</si>
  <si>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</si>
  <si>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</si>
  <si>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</si>
  <si>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</si>
  <si>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</si>
  <si>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</si>
  <si>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</si>
  <si>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</si>
  <si>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</si>
  <si>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</si>
  <si>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</si>
  <si>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</si>
  <si>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</si>
  <si>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</si>
  <si>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</si>
  <si>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</si>
  <si>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</si>
  <si>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</si>
  <si>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</si>
  <si>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</si>
  <si>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</si>
  <si>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</si>
  <si>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</si>
  <si>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</si>
  <si>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</si>
  <si>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</si>
  <si>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</si>
  <si>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</si>
  <si>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</si>
  <si>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</si>
  <si>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</si>
  <si>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</si>
  <si>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</si>
  <si>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</si>
  <si>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</si>
  <si>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</si>
  <si>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</si>
  <si>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</si>
  <si>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</si>
  <si>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</si>
  <si>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</si>
  <si>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</si>
  <si>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</si>
  <si>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</si>
  <si>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</si>
  <si>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</si>
  <si>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</si>
  <si>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</si>
  <si>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</si>
  <si>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</si>
  <si>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</si>
  <si>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</si>
  <si>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</si>
  <si>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</si>
  <si>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</si>
  <si>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</si>
  <si>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</si>
  <si>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</si>
  <si>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</si>
  <si>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</si>
  <si>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</si>
  <si>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</si>
  <si>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</si>
  <si>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</si>
  <si>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</si>
  <si>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</si>
  <si>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</si>
  <si>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</si>
  <si>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</si>
  <si>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</si>
  <si>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</si>
  <si>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</si>
  <si>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</si>
  <si>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</si>
  <si>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</si>
  <si>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</si>
  <si>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</si>
  <si>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</si>
  <si>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</si>
  <si>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</si>
  <si>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</si>
  <si>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</si>
  <si>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</si>
  <si>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</si>
  <si>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</si>
  <si>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</si>
  <si>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</si>
  <si>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</si>
  <si>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</si>
  <si>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</si>
  <si>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</si>
  <si>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</si>
  <si>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</si>
  <si>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</si>
  <si>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</si>
  <si>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</si>
  <si>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</si>
  <si>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</si>
  <si>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</si>
  <si>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</si>
  <si>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</si>
  <si>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</si>
  <si>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</si>
  <si>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</si>
  <si>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</si>
  <si>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</si>
  <si>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</si>
  <si>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</si>
  <si>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</si>
  <si>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</si>
  <si>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</si>
  <si>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</si>
  <si>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</si>
  <si>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</si>
  <si>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</si>
  <si>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</si>
  <si>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</si>
  <si>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</si>
  <si>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</si>
  <si>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</si>
  <si>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</si>
  <si>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</si>
  <si>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</si>
  <si>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</si>
  <si>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</si>
  <si>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</si>
  <si>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</si>
  <si>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</si>
  <si>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</si>
  <si>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</si>
  <si>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</si>
  <si>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</si>
  <si>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</si>
  <si>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</si>
  <si>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</si>
  <si>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</si>
  <si>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</si>
  <si>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</si>
  <si>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</si>
  <si>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</si>
  <si>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</si>
  <si>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</si>
  <si>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</si>
  <si>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</si>
  <si>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</si>
  <si>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</si>
  <si>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</si>
  <si>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</si>
  <si>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</si>
  <si>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</si>
  <si>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</si>
  <si>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</si>
  <si>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</si>
  <si>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</si>
  <si>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</si>
  <si>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</si>
  <si>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</si>
  <si>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</si>
  <si>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</si>
  <si>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</si>
  <si>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</si>
  <si>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</si>
  <si>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</si>
  <si>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</si>
  <si>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</si>
  <si>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</si>
  <si>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</si>
  <si>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</si>
  <si>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</si>
  <si>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</si>
  <si>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</si>
  <si>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</si>
  <si>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</si>
  <si>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</si>
  <si>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</si>
  <si>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</si>
  <si>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</si>
  <si>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</si>
  <si>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</si>
  <si>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</si>
  <si>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</si>
  <si>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</si>
  <si>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</si>
  <si>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</si>
  <si>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</si>
  <si>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</si>
  <si>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</si>
  <si>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</si>
  <si>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</si>
  <si>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</si>
  <si>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</si>
  <si>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</si>
  <si>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</si>
  <si>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</si>
  <si>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</si>
  <si>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</si>
  <si>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</si>
  <si>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</si>
  <si>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</si>
  <si>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</si>
  <si>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</si>
  <si>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</si>
  <si>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</si>
  <si>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</si>
  <si>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</si>
  <si>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</si>
  <si>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</si>
  <si>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</si>
  <si>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</si>
  <si>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</si>
  <si>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</si>
  <si>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</si>
  <si>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</si>
  <si>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</si>
  <si>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</si>
  <si>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</si>
  <si>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</si>
  <si>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</si>
  <si>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</si>
  <si>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</si>
  <si>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</si>
  <si>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</si>
  <si>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</si>
  <si>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</si>
  <si>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</si>
  <si>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</si>
  <si>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</si>
  <si>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</si>
  <si>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</si>
  <si>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</si>
  <si>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</si>
  <si>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</si>
  <si>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</si>
  <si>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</si>
  <si>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</si>
  <si>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</si>
  <si>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</si>
  <si>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</si>
  <si>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</si>
  <si>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</si>
  <si>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</si>
  <si>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</si>
  <si>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</si>
  <si>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</si>
  <si>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</si>
  <si>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</si>
  <si>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</si>
  <si>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</si>
  <si>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</si>
  <si>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</si>
  <si>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</si>
  <si>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</si>
  <si>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</si>
  <si>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</si>
  <si>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</si>
  <si>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</si>
  <si>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</si>
  <si>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</si>
  <si>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</si>
  <si>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</si>
  <si>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</si>
  <si>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</si>
  <si>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</si>
  <si>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</si>
  <si>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</si>
  <si>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</si>
  <si>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</si>
  <si>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</si>
  <si>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</si>
  <si>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</si>
  <si>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</si>
  <si>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</si>
  <si>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</si>
  <si>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</si>
  <si>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</si>
  <si>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</si>
  <si>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</si>
  <si>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</si>
  <si>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</si>
  <si>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</si>
  <si>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</si>
  <si>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</si>
  <si>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</si>
  <si>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</si>
  <si>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</si>
  <si>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</si>
  <si>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</si>
  <si>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</si>
  <si>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</si>
  <si>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</si>
  <si>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</si>
  <si>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</si>
  <si>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</si>
  <si>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</si>
  <si>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</si>
  <si>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</si>
  <si>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</si>
  <si>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</si>
  <si>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</si>
  <si>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</si>
  <si>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</si>
  <si>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</si>
  <si>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</si>
  <si>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</si>
  <si>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</si>
  <si>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</si>
  <si>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</si>
  <si>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</si>
  <si>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</si>
  <si>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</si>
  <si>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</si>
  <si>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</si>
  <si>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</si>
  <si>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</si>
  <si>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</si>
  <si>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</si>
  <si>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</si>
  <si>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</si>
  <si>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</si>
  <si>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</si>
  <si>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</si>
  <si>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</si>
  <si>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</si>
  <si>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</si>
  <si>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</si>
  <si>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</si>
  <si>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</si>
  <si>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</si>
  <si>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</si>
  <si>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</si>
  <si>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</si>
  <si>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</si>
  <si>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</si>
  <si>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</si>
  <si>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</si>
  <si>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</si>
  <si>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</si>
  <si>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</si>
  <si>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</si>
  <si>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</si>
  <si>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</si>
  <si>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</si>
  <si>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</si>
  <si>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</si>
  <si>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</si>
  <si>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</si>
  <si>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</si>
  <si>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</si>
  <si>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</si>
  <si>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</si>
  <si>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</si>
  <si>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</si>
  <si>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</si>
  <si>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</si>
  <si>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</si>
  <si>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</si>
  <si>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</si>
  <si>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</si>
  <si>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</si>
  <si>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</si>
  <si>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</si>
  <si>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</si>
  <si>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</si>
  <si>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</si>
  <si>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</si>
  <si>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</si>
  <si>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</si>
  <si>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</si>
  <si>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</si>
  <si>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</si>
  <si>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</si>
  <si>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</si>
  <si>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</si>
  <si>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</si>
  <si>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</si>
  <si>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</si>
  <si>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</si>
  <si>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</si>
  <si>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</si>
  <si>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</si>
  <si>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</si>
  <si>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</si>
  <si>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</si>
  <si>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</si>
  <si>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</si>
  <si>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</si>
  <si>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</si>
  <si>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</si>
  <si>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</si>
  <si>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</si>
  <si>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</si>
  <si>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</si>
  <si>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</si>
  <si>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</si>
  <si>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</si>
  <si>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</si>
  <si>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</si>
  <si>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</si>
  <si>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</si>
  <si>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</si>
  <si>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</si>
  <si>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</si>
  <si>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</si>
  <si>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</si>
  <si>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</si>
  <si>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</si>
  <si>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</si>
  <si>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</si>
  <si>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</si>
  <si>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</si>
  <si>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</si>
  <si>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</si>
  <si>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</si>
  <si>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</si>
  <si>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</si>
  <si>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</si>
  <si>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</si>
  <si>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</si>
  <si>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</si>
  <si>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</si>
  <si>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</si>
  <si>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</si>
  <si>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</si>
  <si>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</si>
  <si>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</si>
  <si>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</si>
  <si>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</si>
  <si>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</si>
  <si>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</si>
  <si>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</si>
  <si>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</si>
  <si>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</si>
  <si>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</si>
  <si>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</si>
  <si>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</si>
  <si>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</si>
  <si>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</si>
  <si>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</si>
  <si>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</si>
  <si>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</si>
  <si>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</si>
  <si>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</si>
  <si>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</si>
  <si>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</si>
  <si>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</si>
  <si>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</si>
  <si>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</si>
  <si>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</si>
  <si>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</si>
  <si>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</si>
  <si>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</si>
  <si>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</si>
  <si>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</si>
  <si>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</si>
  <si>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</si>
  <si>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</si>
  <si>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</si>
  <si>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</si>
  <si>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</si>
  <si>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</si>
  <si>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</si>
  <si>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</si>
  <si>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</si>
  <si>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</si>
  <si>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</si>
  <si>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</si>
  <si>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</si>
  <si>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</si>
  <si>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</si>
  <si>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</si>
  <si>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</si>
  <si>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</si>
  <si>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</si>
  <si>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</si>
  <si>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</si>
  <si>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</si>
  <si>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</si>
  <si>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</si>
  <si>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</si>
  <si>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</si>
  <si>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</si>
  <si>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</si>
  <si>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</si>
  <si>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</si>
  <si>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</si>
  <si>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</si>
  <si>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</si>
  <si>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</si>
  <si>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</si>
  <si>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</si>
  <si>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</si>
  <si>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</si>
  <si>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</si>
  <si>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</si>
  <si>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</si>
  <si>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</si>
  <si>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</si>
  <si>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</si>
  <si>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</si>
  <si>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</si>
  <si>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</si>
  <si>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</si>
  <si>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</si>
  <si>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</si>
  <si>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</si>
  <si>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</si>
  <si>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</si>
  <si>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</si>
  <si>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</si>
  <si>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</si>
  <si>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</si>
  <si>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</si>
  <si>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</si>
  <si>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</si>
  <si>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</si>
  <si>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</si>
  <si>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</si>
  <si>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</si>
  <si>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</si>
  <si>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</si>
  <si>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</si>
  <si>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</si>
  <si>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</si>
  <si>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</si>
  <si>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</si>
  <si>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</si>
  <si>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</si>
  <si>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</si>
  <si>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</si>
  <si>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</si>
  <si>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</si>
  <si>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</si>
  <si>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</si>
  <si>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</si>
  <si>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</si>
  <si>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</si>
  <si>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</si>
  <si>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</si>
  <si>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</si>
  <si>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</si>
  <si>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</si>
  <si>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</si>
  <si>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</si>
  <si>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</si>
  <si>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</si>
  <si>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</si>
  <si>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</si>
  <si>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</si>
  <si>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</si>
  <si>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</si>
  <si>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</si>
  <si>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</si>
  <si>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</si>
  <si>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</si>
  <si>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</si>
  <si>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</si>
  <si>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</si>
  <si>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</si>
  <si>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</si>
  <si>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</si>
  <si>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</si>
  <si>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</si>
  <si>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</si>
  <si>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</si>
  <si>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</si>
  <si>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</si>
  <si>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</si>
  <si>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</si>
  <si>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</si>
  <si>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</si>
  <si>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</si>
  <si>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</si>
  <si>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</si>
  <si>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</si>
  <si>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</si>
  <si>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</si>
  <si>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</si>
  <si>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</si>
  <si>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</si>
  <si>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</si>
  <si>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</si>
  <si>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</si>
  <si>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</si>
  <si>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</si>
  <si>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</si>
  <si>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</si>
  <si>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</si>
  <si>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</si>
  <si>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</si>
  <si>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</si>
  <si>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</si>
  <si>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</si>
  <si>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</si>
  <si>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</si>
  <si>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</si>
  <si>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</si>
  <si>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</si>
  <si>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</si>
  <si>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</si>
  <si>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</si>
  <si>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</si>
  <si>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</si>
  <si>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</si>
  <si>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</si>
  <si>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</si>
  <si>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</si>
  <si>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</si>
  <si>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</si>
  <si>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</si>
  <si>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</si>
  <si>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</si>
  <si>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</si>
  <si>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</si>
  <si>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</si>
  <si>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</si>
  <si>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</si>
  <si>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</si>
  <si>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</si>
  <si>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</si>
  <si>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</si>
  <si>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</si>
  <si>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</si>
  <si>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</si>
  <si>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</si>
  <si>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</si>
  <si>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</si>
  <si>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</si>
  <si>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</si>
  <si>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</si>
  <si>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</si>
  <si>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</si>
  <si>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</si>
  <si>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</si>
  <si>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</si>
  <si>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</si>
  <si>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</si>
  <si>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</si>
  <si>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</si>
  <si>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</si>
  <si>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</si>
  <si>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</si>
  <si>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</si>
  <si>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</si>
  <si>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</si>
  <si>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</si>
  <si>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</si>
  <si>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</si>
  <si>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</si>
  <si>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</si>
  <si>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</si>
  <si>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</si>
  <si>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</si>
  <si>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</si>
  <si>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</si>
  <si>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</si>
  <si>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</si>
  <si>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</si>
  <si>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</si>
  <si>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</si>
  <si>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</si>
  <si>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</si>
  <si>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</si>
  <si>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</si>
  <si>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</si>
  <si>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</si>
  <si>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</si>
  <si>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</si>
  <si>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</si>
  <si>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</si>
  <si>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</si>
  <si>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</si>
  <si>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</si>
  <si>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</si>
  <si>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</si>
  <si>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</si>
  <si>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</si>
  <si>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</si>
  <si>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</si>
  <si>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</si>
  <si>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</si>
  <si>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</si>
  <si>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</si>
  <si>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</si>
  <si>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</si>
  <si>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</si>
  <si>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</si>
  <si>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</si>
  <si>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</si>
  <si>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</si>
  <si>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</si>
  <si>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</si>
  <si>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</si>
  <si>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</si>
  <si>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</si>
  <si>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</si>
  <si>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</si>
  <si>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</si>
  <si>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</si>
  <si>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</si>
  <si>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</si>
  <si>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</si>
  <si>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</si>
  <si>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</si>
  <si>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</si>
  <si>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</si>
  <si>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</si>
  <si>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</si>
  <si>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</si>
  <si>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</si>
  <si>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</si>
  <si>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</si>
  <si>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</si>
  <si>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</si>
  <si>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</si>
  <si>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</si>
  <si>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</si>
  <si>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</si>
  <si>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</si>
  <si>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</si>
  <si>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</si>
  <si>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</si>
  <si>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</si>
  <si>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</si>
  <si>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</si>
  <si>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</si>
  <si>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</si>
  <si>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</si>
  <si>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</si>
  <si>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</si>
  <si>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</si>
  <si>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</si>
  <si>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</si>
  <si>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</si>
  <si>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</si>
  <si>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</si>
  <si>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</si>
  <si>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</si>
  <si>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</si>
  <si>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</si>
  <si>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</si>
  <si>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</si>
  <si>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</si>
  <si>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</si>
  <si>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</si>
  <si>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</si>
  <si>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</si>
  <si>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</si>
  <si>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</si>
  <si>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</si>
  <si>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</si>
  <si>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</si>
  <si>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</si>
  <si>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</si>
  <si>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</si>
  <si>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</si>
  <si>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</si>
  <si>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</si>
  <si>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</si>
  <si>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</si>
  <si>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</si>
  <si>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</si>
  <si>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</si>
  <si>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</si>
  <si>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</si>
  <si>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</si>
  <si>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</si>
  <si>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</si>
  <si>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</si>
  <si>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</si>
  <si>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</si>
  <si>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</si>
  <si>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</si>
  <si>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</si>
  <si>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</si>
  <si>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</si>
  <si>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</si>
  <si>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</si>
  <si>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</si>
  <si>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</si>
  <si>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</si>
  <si>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</si>
  <si>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</si>
  <si>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</si>
  <si>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</si>
  <si>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</si>
  <si>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</si>
  <si>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</si>
  <si>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</si>
  <si>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</si>
  <si>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</si>
  <si>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</si>
  <si>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</si>
  <si>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</si>
  <si>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</si>
  <si>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</si>
  <si>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</si>
  <si>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</si>
  <si>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</si>
  <si>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</si>
  <si>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</si>
  <si>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</si>
  <si>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</si>
  <si>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</si>
  <si>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</si>
  <si>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</si>
  <si>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</si>
  <si>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</si>
  <si>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</si>
  <si>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</si>
  <si>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</si>
  <si>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</si>
  <si>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</si>
  <si>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</si>
  <si>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</si>
  <si>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</si>
  <si>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</si>
  <si>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</si>
  <si>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</si>
  <si>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</si>
  <si>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</si>
  <si>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</si>
  <si>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</si>
  <si>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</si>
  <si>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</si>
  <si>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</si>
  <si>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</si>
  <si>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</si>
  <si>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</si>
  <si>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</si>
  <si>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</si>
  <si>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</si>
  <si>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</si>
  <si>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</si>
  <si>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</si>
  <si>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</si>
  <si>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</si>
  <si>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</si>
  <si>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</si>
  <si>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</si>
  <si>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</si>
  <si>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</si>
  <si>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</si>
  <si>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</si>
  <si>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</si>
  <si>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</si>
  <si>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</si>
  <si>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</si>
  <si>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</si>
  <si>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</si>
  <si>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</si>
  <si>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</si>
  <si>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</si>
  <si>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</si>
  <si>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</si>
  <si>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</si>
  <si>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</si>
  <si>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</si>
  <si>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</si>
  <si>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</si>
  <si>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</si>
  <si>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</si>
  <si>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</si>
  <si>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</si>
  <si>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</si>
  <si>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</si>
  <si>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</si>
  <si>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</si>
  <si>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</si>
  <si>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</si>
  <si>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</si>
  <si>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</si>
  <si>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</si>
  <si>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</si>
  <si>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</si>
  <si>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</si>
  <si>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</si>
  <si>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</si>
  <si>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</si>
  <si>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</si>
  <si>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</si>
  <si>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</si>
  <si>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</si>
  <si>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</si>
  <si>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</si>
  <si>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</si>
  <si>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</si>
  <si>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</si>
  <si>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</si>
  <si>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</si>
  <si>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</si>
  <si>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</si>
  <si>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</si>
  <si>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</si>
  <si>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</si>
  <si>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</si>
  <si>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</si>
  <si>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</si>
  <si>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</si>
  <si>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</si>
  <si>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</si>
  <si>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</si>
  <si>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</si>
  <si>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</si>
  <si>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</si>
  <si>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</si>
  <si>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</si>
  <si>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</si>
  <si>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</si>
  <si>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</si>
  <si>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</si>
  <si>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</si>
  <si>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</si>
  <si>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</si>
  <si>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</si>
  <si>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</si>
  <si>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</si>
  <si>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</si>
  <si>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</si>
  <si>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</si>
  <si>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</si>
  <si>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</si>
  <si>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</si>
  <si>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</si>
  <si>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</si>
  <si>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</si>
  <si>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</si>
  <si>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</si>
  <si>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</si>
  <si>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</si>
  <si>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</si>
  <si>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</si>
  <si>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</si>
  <si>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</si>
  <si>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</si>
  <si>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</si>
  <si>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</si>
  <si>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</si>
  <si>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</si>
  <si>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</si>
  <si>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</si>
  <si>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</si>
  <si>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</si>
  <si>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</si>
  <si>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</si>
  <si>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</si>
  <si>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</si>
  <si>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</si>
  <si>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</si>
  <si>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</si>
  <si>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</si>
  <si>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</si>
  <si>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</si>
  <si>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</si>
  <si>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</si>
  <si>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</si>
  <si>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</si>
  <si>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</si>
  <si>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</si>
  <si>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</si>
  <si>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</si>
  <si>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</si>
  <si>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</si>
  <si>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</si>
  <si>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</si>
  <si>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</si>
  <si>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</si>
  <si>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</si>
  <si>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</si>
  <si>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</si>
  <si>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</si>
  <si>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</si>
  <si>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</si>
  <si>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</si>
  <si>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</si>
  <si>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</si>
  <si>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</si>
  <si>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</si>
  <si>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</si>
  <si>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</si>
  <si>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</si>
  <si>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</si>
  <si>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</si>
  <si>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</si>
  <si>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</si>
  <si>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</si>
  <si>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</si>
  <si>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</si>
  <si>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</si>
  <si>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</si>
  <si>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</si>
  <si>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</si>
  <si>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</si>
  <si>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</si>
  <si>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</si>
  <si>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</si>
  <si>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</si>
  <si>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</si>
  <si>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</si>
  <si>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</si>
  <si>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</si>
  <si>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</si>
  <si>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</si>
  <si>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</si>
  <si>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</si>
  <si>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</si>
  <si>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</si>
  <si>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</si>
  <si>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</si>
  <si>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</si>
  <si>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</si>
  <si>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</si>
  <si>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</si>
  <si>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</si>
  <si>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</si>
  <si>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</si>
  <si>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</si>
  <si>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</si>
  <si>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</si>
  <si>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</si>
  <si>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</si>
  <si>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</si>
  <si>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</si>
  <si>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</si>
  <si>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</si>
  <si>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</si>
  <si>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</si>
  <si>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</si>
  <si>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</si>
  <si>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</si>
  <si>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</si>
  <si>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</si>
  <si>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</si>
  <si>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</si>
  <si>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</si>
  <si>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</si>
  <si>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</si>
  <si>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</si>
  <si>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</si>
  <si>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</si>
  <si>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</si>
  <si>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</si>
  <si>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</si>
  <si>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</si>
  <si>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</si>
  <si>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</si>
  <si>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</si>
  <si>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</si>
  <si>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</si>
  <si>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</si>
  <si>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</si>
  <si>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</si>
  <si>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</si>
  <si>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</si>
  <si>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</si>
  <si>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</si>
  <si>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</si>
  <si>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</si>
  <si>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</si>
  <si>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</si>
  <si>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</si>
  <si>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</si>
  <si>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</si>
  <si>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</si>
  <si>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</si>
  <si>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</si>
  <si>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</si>
  <si>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</si>
  <si>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</si>
  <si>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</si>
  <si>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</si>
  <si>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</si>
  <si>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</si>
  <si>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</si>
  <si>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</si>
  <si>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</si>
  <si>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</si>
  <si>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</si>
  <si>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</si>
  <si>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</si>
  <si>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</si>
  <si>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</si>
  <si>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</si>
  <si>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</si>
  <si>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</si>
  <si>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</si>
  <si>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</si>
  <si>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</si>
  <si>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</si>
  <si>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</si>
  <si>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</si>
  <si>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</si>
  <si>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</si>
  <si>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</si>
  <si>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</si>
  <si>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</si>
  <si>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</si>
  <si>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</si>
  <si>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</si>
  <si>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</si>
  <si>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</si>
  <si>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</si>
  <si>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</si>
  <si>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</si>
  <si>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</si>
  <si>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</si>
  <si>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</si>
  <si>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</si>
  <si>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</si>
  <si>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</si>
  <si>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</si>
  <si>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</si>
  <si>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</si>
  <si>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</si>
  <si>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</si>
  <si>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</si>
  <si>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</si>
  <si>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</si>
  <si>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</si>
  <si>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</si>
  <si>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</si>
  <si>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</si>
  <si>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</si>
  <si>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</si>
  <si>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</si>
  <si>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</si>
  <si>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</si>
  <si>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</si>
  <si>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</si>
  <si>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</si>
  <si>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</si>
  <si>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</si>
  <si>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</si>
  <si>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</si>
  <si>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</si>
  <si>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</si>
  <si>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</si>
  <si>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</si>
  <si>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</si>
  <si>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</si>
  <si>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</si>
  <si>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</si>
  <si>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</si>
  <si>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</si>
  <si>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</si>
  <si>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</si>
  <si>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</si>
  <si>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</si>
  <si>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</si>
  <si>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</si>
  <si>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</si>
  <si>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</si>
  <si>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</si>
  <si>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</si>
  <si>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</si>
  <si>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</si>
  <si>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</si>
  <si>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</si>
  <si>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</si>
  <si>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</si>
  <si>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</si>
  <si>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</si>
  <si>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</si>
  <si>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</si>
  <si>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</si>
  <si>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</si>
  <si>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</si>
  <si>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</si>
  <si>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</si>
  <si>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</si>
  <si>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</si>
  <si>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</si>
  <si>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</si>
  <si>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</si>
  <si>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</si>
  <si>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</si>
  <si>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</si>
  <si>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</si>
  <si>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</si>
  <si>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</si>
  <si>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</si>
  <si>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</si>
  <si>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</si>
  <si>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</si>
  <si>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</si>
  <si>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</si>
  <si>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</si>
  <si>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</si>
  <si>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</si>
  <si>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</si>
  <si>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</si>
  <si>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</si>
  <si>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</si>
  <si>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</si>
  <si>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</si>
  <si>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</si>
  <si>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</si>
  <si>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</si>
  <si>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</si>
  <si>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</si>
  <si>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</si>
  <si>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</si>
  <si>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</si>
  <si>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</si>
  <si>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</si>
  <si>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</si>
  <si>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</si>
  <si>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</si>
  <si>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</si>
  <si>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</si>
  <si>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</si>
  <si>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</si>
  <si>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</si>
  <si>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</si>
  <si>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</si>
  <si>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</si>
  <si>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</si>
  <si>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</si>
  <si>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</si>
  <si>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</si>
  <si>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</si>
  <si>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</si>
  <si>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</si>
  <si>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</si>
  <si>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</si>
  <si>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</si>
  <si>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</si>
  <si>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</si>
  <si>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</si>
  <si>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</si>
  <si>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</si>
  <si>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</si>
  <si>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</si>
  <si>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</si>
  <si>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</si>
  <si>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</si>
  <si>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</si>
  <si>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</si>
  <si>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</si>
  <si>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</si>
  <si>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</si>
  <si>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</si>
  <si>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</si>
  <si>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</si>
  <si>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</si>
  <si>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</si>
  <si>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</si>
  <si>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</si>
  <si>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</si>
  <si>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</si>
  <si>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</si>
  <si>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</si>
  <si>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</si>
  <si>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</si>
  <si>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</si>
  <si>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</si>
  <si>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</si>
  <si>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</si>
  <si>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</si>
  <si>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</si>
  <si>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</si>
  <si>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</si>
  <si>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</si>
  <si>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</si>
  <si>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</si>
  <si>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</si>
  <si>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</si>
  <si>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</si>
  <si>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</si>
  <si>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</si>
  <si>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</si>
  <si>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</si>
  <si>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</si>
  <si>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</si>
  <si>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</si>
  <si>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</si>
  <si>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</si>
  <si>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</si>
  <si>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</si>
  <si>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</si>
  <si>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</si>
  <si>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</si>
  <si>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</si>
  <si>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</si>
  <si>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</si>
  <si>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</si>
  <si>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</si>
  <si>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</si>
  <si>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</si>
  <si>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</si>
  <si>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</si>
  <si>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</si>
  <si>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</si>
  <si>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</si>
  <si>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</si>
  <si>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</si>
  <si>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</si>
  <si>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</si>
  <si>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</si>
  <si>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</si>
  <si>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</si>
  <si>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</si>
  <si>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</si>
  <si>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</si>
  <si>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</si>
  <si>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</si>
  <si>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</si>
  <si>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</si>
  <si>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</si>
  <si>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</si>
  <si>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</si>
  <si>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</si>
  <si>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</si>
  <si>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</si>
  <si>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</si>
  <si>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</si>
  <si>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</si>
  <si>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</si>
  <si>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</si>
  <si>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</si>
  <si>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</si>
  <si>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</si>
  <si>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</si>
  <si>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</si>
  <si>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</si>
  <si>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</si>
  <si>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</si>
  <si>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</si>
  <si>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</si>
  <si>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</si>
  <si>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</si>
  <si>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</si>
  <si>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</si>
  <si>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</si>
  <si>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</si>
  <si>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</si>
  <si>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</si>
  <si>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</si>
  <si>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</si>
  <si>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</si>
  <si>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</si>
  <si>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</si>
  <si>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</si>
  <si>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</si>
  <si>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</si>
  <si>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</si>
  <si>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</si>
  <si>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</si>
  <si>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</si>
  <si>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</si>
  <si>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</si>
  <si>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</si>
  <si>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</si>
  <si>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</si>
  <si>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</si>
  <si>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</si>
  <si>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</si>
  <si>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</si>
  <si>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</si>
  <si>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</si>
  <si>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</si>
  <si>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</si>
  <si>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</si>
  <si>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</si>
  <si>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</si>
  <si>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</si>
  <si>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</si>
  <si>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</si>
  <si>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</si>
  <si>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</si>
  <si>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</si>
  <si>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</si>
  <si>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</si>
  <si>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</si>
  <si>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</si>
  <si>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</si>
  <si>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</si>
  <si>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</si>
  <si>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</si>
  <si>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</si>
  <si>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</si>
  <si>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</si>
  <si>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</si>
  <si>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</si>
  <si>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</si>
  <si>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</si>
  <si>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</si>
  <si>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</si>
  <si>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</si>
  <si>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</si>
  <si>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</si>
  <si>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</si>
  <si>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</si>
  <si>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</si>
  <si>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</si>
  <si>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</si>
  <si>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</si>
  <si>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</si>
  <si>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</si>
  <si>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</si>
  <si>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</si>
  <si>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</si>
  <si>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</si>
  <si>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</si>
  <si>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</si>
  <si>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</si>
  <si>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</si>
  <si>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</si>
  <si>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</si>
  <si>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</si>
  <si>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</si>
  <si>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</si>
  <si>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</si>
  <si>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</si>
  <si>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</si>
  <si>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</si>
  <si>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</si>
  <si>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</si>
  <si>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</si>
  <si>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</si>
  <si>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</si>
  <si>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</si>
  <si>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</si>
  <si>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</si>
  <si>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</si>
  <si>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</si>
  <si>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</si>
  <si>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</si>
  <si>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</si>
  <si>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</si>
  <si>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</si>
  <si>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</si>
  <si>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</si>
  <si>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</si>
  <si>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</si>
  <si>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</si>
  <si>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</si>
  <si>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</si>
  <si>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</si>
  <si>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</si>
  <si>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</si>
  <si>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</si>
  <si>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</si>
  <si>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</si>
  <si>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</si>
  <si>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</si>
  <si>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</si>
  <si>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</si>
  <si>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</si>
  <si>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</si>
  <si>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</si>
  <si>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</si>
  <si>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</si>
  <si>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</si>
  <si>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</si>
  <si>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</si>
  <si>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</si>
  <si>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</si>
  <si>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</si>
  <si>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</si>
  <si>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</si>
  <si>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</si>
  <si>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</si>
  <si>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</si>
  <si>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</si>
  <si>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</si>
  <si>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</si>
  <si>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</si>
  <si>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</si>
  <si>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</si>
  <si>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</si>
  <si>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</si>
  <si>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</si>
  <si>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</si>
  <si>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</si>
  <si>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</si>
  <si>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</si>
  <si>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</si>
  <si>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</si>
  <si>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</si>
  <si>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</si>
  <si>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</si>
  <si>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</si>
  <si>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</si>
  <si>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</si>
  <si>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</si>
  <si>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</si>
  <si>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</si>
  <si>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</si>
  <si>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</si>
  <si>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</si>
  <si>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</si>
  <si>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</si>
  <si>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</si>
  <si>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</si>
  <si>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</si>
  <si>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</si>
  <si>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</si>
  <si>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</si>
  <si>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</si>
  <si>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</si>
  <si>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</si>
  <si>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</si>
  <si>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</si>
  <si>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</si>
  <si>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</si>
  <si>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</si>
  <si>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</si>
  <si>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</si>
  <si>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</si>
  <si>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</si>
  <si>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</si>
  <si>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</si>
  <si>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</si>
  <si>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</si>
  <si>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</si>
  <si>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</si>
  <si>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</si>
  <si>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</si>
  <si>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</si>
  <si>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</si>
  <si>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</si>
  <si>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</si>
  <si>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</si>
  <si>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</si>
  <si>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</si>
  <si>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</si>
  <si>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</si>
  <si>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</si>
  <si>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</si>
  <si>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</si>
  <si>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</si>
  <si>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</si>
  <si>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</si>
  <si>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</si>
  <si>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</si>
  <si>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</si>
  <si>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</si>
  <si>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</si>
  <si>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</si>
  <si>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</si>
  <si>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</si>
  <si>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</si>
  <si>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</si>
  <si>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</si>
  <si>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</si>
  <si>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</si>
  <si>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</si>
  <si>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</si>
  <si>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</si>
  <si>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</si>
  <si>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</si>
  <si>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</si>
  <si>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</si>
  <si>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</si>
  <si>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</si>
  <si>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</si>
  <si>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</si>
  <si>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</si>
  <si>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</si>
  <si>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</si>
  <si>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</si>
  <si>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</si>
  <si>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</si>
  <si>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</si>
  <si>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</si>
  <si>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</si>
  <si>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</si>
  <si>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</si>
  <si>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</si>
  <si>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</si>
  <si>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</si>
  <si>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</si>
  <si>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</si>
  <si>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</si>
  <si>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</si>
  <si>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</si>
  <si>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</si>
  <si>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</si>
  <si>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</si>
  <si>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</si>
  <si>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</si>
  <si>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</si>
  <si>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</si>
  <si>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</si>
  <si>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</si>
  <si>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</si>
  <si>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</si>
  <si>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</si>
  <si>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</si>
  <si>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</si>
  <si>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</si>
  <si>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</si>
  <si>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</si>
  <si>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</si>
  <si>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</si>
  <si>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</si>
  <si>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</si>
  <si>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</si>
  <si>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</si>
  <si>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</si>
  <si>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</si>
  <si>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</si>
  <si>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</si>
  <si>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</si>
  <si>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</si>
  <si>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</si>
  <si>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</si>
  <si>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</si>
  <si>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</si>
  <si>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</si>
  <si>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</si>
  <si>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</si>
  <si>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</si>
  <si>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</si>
  <si>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</si>
  <si>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</si>
  <si>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</si>
  <si>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</si>
  <si>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</si>
  <si>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</si>
  <si>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</si>
  <si>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</si>
  <si>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</si>
  <si>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</si>
  <si>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</si>
  <si>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</si>
  <si>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</si>
  <si>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</si>
  <si>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</si>
  <si>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</si>
  <si>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</si>
  <si>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</si>
  <si>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</si>
  <si>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</si>
  <si>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</si>
  <si>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</si>
  <si>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</si>
  <si>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</si>
  <si>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</si>
  <si>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</si>
  <si>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</si>
  <si>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</si>
  <si>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</si>
  <si>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</si>
  <si>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</si>
  <si>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</si>
  <si>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</si>
  <si>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</si>
  <si>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</si>
  <si>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</si>
  <si>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</si>
  <si>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</si>
  <si>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</si>
  <si>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</si>
  <si>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</si>
  <si>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</si>
  <si>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</si>
  <si>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</si>
  <si>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</si>
  <si>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</si>
  <si>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</si>
  <si>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</si>
  <si>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</si>
  <si>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</si>
  <si>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</si>
  <si>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</si>
  <si>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</si>
  <si>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</si>
  <si>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</si>
  <si>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</si>
  <si>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</si>
  <si>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</si>
  <si>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</si>
  <si>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</si>
  <si>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</si>
  <si>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</si>
  <si>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</si>
  <si>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</si>
  <si>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</si>
  <si>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</si>
  <si>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</si>
  <si>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</si>
  <si>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</si>
  <si>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</si>
  <si>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</si>
  <si>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</si>
  <si>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</si>
  <si>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</si>
  <si>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</si>
  <si>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</si>
  <si>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</si>
  <si>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</si>
  <si>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</si>
  <si>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</si>
  <si>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</si>
  <si>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</si>
  <si>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</si>
  <si>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</si>
  <si>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</si>
  <si>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</si>
  <si>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</si>
  <si>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</si>
  <si>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</si>
  <si>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</si>
  <si>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</si>
  <si>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</si>
  <si>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</si>
  <si>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</si>
  <si>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</si>
  <si>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</si>
  <si>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</si>
  <si>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</si>
  <si>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</si>
  <si>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</si>
  <si>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</si>
  <si>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</si>
  <si>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</si>
  <si>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</si>
  <si>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</si>
  <si>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</si>
  <si>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</si>
  <si>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</si>
  <si>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</si>
  <si>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</si>
  <si>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</si>
  <si>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</si>
  <si>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</si>
  <si>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</si>
  <si>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</si>
  <si>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</si>
  <si>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</si>
  <si>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</si>
  <si>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</si>
  <si>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</si>
  <si>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</si>
  <si>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</si>
  <si>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</si>
  <si>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</si>
  <si>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</si>
  <si>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</si>
  <si>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</si>
  <si>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</si>
  <si>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</si>
  <si>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</si>
  <si>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</si>
  <si>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</si>
  <si>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</si>
  <si>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</si>
  <si>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</si>
  <si>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</si>
  <si>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</si>
  <si>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</si>
  <si>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</si>
  <si>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</si>
  <si>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</si>
  <si>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</si>
  <si>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</si>
  <si>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</si>
  <si>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</si>
  <si>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</si>
  <si>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</si>
  <si>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</si>
  <si>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</si>
  <si>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</si>
  <si>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</si>
  <si>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</si>
  <si>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</si>
  <si>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</si>
  <si>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</si>
  <si>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</si>
  <si>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</si>
  <si>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</si>
  <si>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</si>
  <si>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</si>
  <si>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</si>
  <si>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</si>
  <si>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</si>
  <si>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</si>
  <si>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</si>
  <si>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</si>
  <si>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</si>
  <si>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</si>
  <si>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</si>
  <si>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</si>
  <si>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</si>
  <si>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</si>
  <si>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</si>
  <si>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</si>
  <si>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</si>
  <si>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</si>
  <si>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</si>
  <si>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</si>
  <si>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</si>
  <si>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</si>
  <si>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</si>
  <si>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</si>
  <si>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</si>
  <si>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</si>
  <si>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</si>
  <si>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</si>
  <si>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</si>
  <si>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</si>
  <si>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</si>
  <si>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</si>
  <si>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</si>
  <si>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</si>
  <si>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</si>
  <si>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</si>
  <si>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</si>
  <si>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</si>
  <si>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</si>
  <si>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</si>
  <si>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</si>
  <si>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</si>
  <si>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</si>
  <si>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</si>
  <si>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</si>
  <si>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</si>
  <si>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</si>
  <si>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</si>
  <si>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</si>
  <si>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</si>
  <si>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</si>
  <si>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</si>
  <si>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</si>
  <si>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</si>
  <si>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</si>
  <si>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</si>
  <si>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</si>
  <si>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</si>
  <si>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</si>
  <si>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</si>
  <si>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</si>
  <si>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</si>
  <si>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</si>
  <si>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</si>
  <si>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</si>
  <si>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</si>
  <si>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</si>
  <si>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</si>
  <si>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</si>
  <si>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</si>
  <si>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</si>
  <si>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</si>
  <si>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</si>
  <si>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</si>
  <si>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</si>
  <si>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</si>
  <si>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</si>
  <si>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</si>
  <si>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</si>
  <si>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</si>
  <si>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</si>
  <si>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</si>
  <si>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</si>
  <si>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</si>
  <si>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</si>
  <si>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</si>
  <si>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</si>
  <si>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</si>
  <si>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</si>
  <si>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</si>
  <si>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</si>
  <si>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</si>
  <si>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</si>
  <si>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</si>
  <si>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</si>
  <si>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</si>
  <si>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</si>
  <si>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</si>
  <si>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</si>
  <si>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</si>
  <si>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</si>
  <si>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</si>
  <si>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</si>
  <si>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</si>
  <si>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</si>
  <si>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</si>
  <si>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</si>
  <si>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</si>
  <si>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</si>
  <si>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</si>
  <si>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</si>
  <si>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</si>
  <si>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</si>
  <si>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</si>
  <si>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</si>
  <si>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</si>
  <si>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</si>
  <si>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</si>
  <si>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</si>
  <si>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</si>
  <si>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</si>
  <si>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</si>
  <si>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</si>
  <si>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</si>
  <si>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</si>
  <si>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</si>
  <si>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</si>
  <si>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</si>
  <si>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</si>
  <si>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</si>
  <si>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</si>
  <si>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</si>
  <si>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</si>
  <si>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</si>
  <si>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</si>
  <si>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</si>
  <si>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</si>
  <si>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</si>
  <si>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</si>
  <si>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</si>
  <si>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</si>
  <si>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</si>
  <si>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</si>
  <si>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</si>
  <si>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</si>
  <si>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</si>
  <si>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</si>
  <si>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</si>
  <si>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</si>
  <si>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</si>
  <si>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</si>
  <si>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</si>
  <si>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</si>
  <si>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</si>
  <si>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</si>
  <si>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</si>
  <si>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</si>
  <si>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</si>
  <si>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</si>
  <si>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</si>
  <si>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</si>
  <si>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</si>
  <si>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</si>
  <si>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</si>
  <si>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</si>
  <si>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</si>
  <si>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</si>
  <si>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</si>
  <si>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</si>
  <si>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</si>
  <si>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</si>
  <si>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</si>
  <si>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</si>
  <si>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</si>
  <si>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</si>
  <si>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</si>
  <si>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</si>
  <si>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</si>
  <si>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</si>
  <si>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</si>
  <si>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</si>
  <si>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</si>
  <si>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</si>
  <si>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</si>
  <si>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</si>
  <si>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</si>
  <si>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</si>
  <si>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</si>
  <si>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</si>
  <si>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</si>
  <si>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</si>
  <si>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</si>
  <si>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</si>
  <si>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</si>
  <si>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</si>
  <si>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</si>
  <si>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</si>
  <si>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</si>
  <si>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</si>
  <si>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</si>
  <si>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</si>
  <si>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</si>
  <si>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</si>
  <si>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</si>
  <si>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</si>
  <si>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</si>
  <si>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</si>
  <si>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</si>
  <si>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</si>
  <si>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</si>
  <si>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</si>
  <si>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</si>
  <si>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</si>
  <si>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</si>
  <si>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</si>
  <si>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</si>
  <si>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</si>
  <si>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</si>
  <si>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</si>
  <si>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</si>
  <si>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</si>
  <si>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</si>
  <si>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</si>
  <si>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</si>
  <si>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</si>
  <si>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</si>
  <si>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</si>
  <si>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</si>
  <si>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</si>
  <si>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</si>
  <si>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</si>
  <si>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</si>
  <si>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</si>
  <si>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</si>
  <si>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</si>
  <si>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</si>
  <si>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</si>
  <si>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</si>
  <si>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</si>
  <si>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</si>
  <si>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</si>
  <si>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</si>
  <si>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</si>
  <si>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</si>
  <si>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</si>
  <si>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</si>
  <si>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</si>
  <si>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</si>
  <si>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</si>
  <si>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</si>
  <si>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</si>
  <si>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</si>
  <si>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</si>
  <si>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</si>
  <si>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</si>
  <si>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</si>
  <si>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</si>
  <si>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</si>
  <si>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</si>
  <si>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</si>
  <si>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</si>
  <si>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</si>
  <si>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</si>
  <si>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</si>
  <si>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</si>
  <si>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</si>
  <si>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</si>
  <si>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</si>
  <si>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</si>
  <si>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</si>
  <si>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</si>
  <si>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</si>
  <si>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</si>
  <si>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</si>
  <si>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</si>
  <si>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</si>
  <si>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</si>
  <si>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</si>
  <si>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</si>
  <si>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</si>
  <si>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</si>
  <si>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</si>
  <si>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</si>
  <si>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</si>
  <si>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</si>
  <si>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</si>
  <si>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</si>
  <si>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</si>
  <si>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</si>
  <si>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</si>
  <si>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</si>
  <si>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</si>
  <si>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</si>
  <si>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</si>
  <si>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</si>
  <si>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</si>
  <si>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</si>
  <si>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</si>
  <si>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</si>
  <si>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</si>
  <si>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</si>
  <si>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</si>
  <si>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</si>
  <si>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</si>
  <si>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</si>
  <si>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</si>
  <si>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</si>
  <si>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</si>
  <si>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</si>
  <si>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</si>
  <si>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</si>
  <si>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</si>
  <si>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</si>
  <si>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</si>
  <si>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</si>
  <si>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</si>
  <si>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</si>
  <si>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</si>
  <si>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</si>
  <si>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</si>
  <si>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</si>
  <si>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</si>
  <si>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</si>
  <si>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</si>
  <si>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</si>
  <si>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</si>
  <si>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</si>
  <si>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</si>
  <si>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</si>
  <si>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</si>
  <si>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</si>
  <si>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</si>
  <si>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</si>
  <si>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</si>
  <si>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</si>
  <si>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</si>
  <si>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</si>
  <si>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</si>
  <si>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</si>
  <si>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</si>
  <si>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</si>
  <si>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</si>
  <si>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</si>
  <si>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</si>
  <si>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</si>
  <si>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</si>
  <si>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</si>
  <si>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</si>
  <si>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</si>
  <si>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</si>
  <si>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</si>
  <si>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</si>
  <si>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</si>
  <si>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</si>
  <si>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</si>
  <si>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</si>
  <si>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</si>
  <si>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</si>
  <si>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</si>
  <si>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</si>
  <si>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</si>
  <si>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</si>
  <si>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</si>
  <si>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</si>
  <si>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</si>
  <si>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</si>
  <si>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</si>
  <si>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</si>
  <si>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</si>
  <si>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</si>
  <si>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</si>
  <si>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</si>
  <si>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</si>
  <si>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</si>
  <si>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</si>
  <si>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</si>
  <si>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</si>
  <si>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</si>
  <si>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</si>
  <si>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</si>
  <si>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</si>
  <si>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</si>
  <si>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</si>
  <si>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</si>
  <si>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</si>
  <si>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</si>
  <si>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</si>
  <si>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</si>
  <si>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</si>
  <si>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</si>
  <si>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</si>
  <si>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</si>
  <si>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</si>
  <si>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</si>
  <si>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</si>
  <si>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</si>
  <si>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</si>
  <si>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</si>
  <si>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</si>
  <si>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</si>
  <si>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</si>
  <si>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</si>
  <si>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</si>
  <si>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</si>
  <si>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</si>
  <si>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</si>
  <si>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</si>
  <si>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</si>
  <si>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</si>
  <si>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</si>
  <si>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</si>
  <si>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</si>
  <si>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</si>
  <si>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</si>
  <si>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</si>
  <si>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</si>
  <si>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</si>
  <si>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</si>
  <si>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</si>
  <si>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</si>
  <si>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</si>
  <si>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</si>
  <si>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</si>
  <si>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</si>
  <si>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</si>
  <si>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</si>
  <si>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</si>
  <si>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</si>
  <si>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</si>
  <si>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</si>
  <si>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</si>
  <si>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</si>
  <si>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</si>
  <si>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</si>
  <si>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</si>
  <si>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</si>
  <si>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</si>
  <si>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</si>
  <si>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</si>
  <si>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</si>
  <si>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</si>
  <si>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</si>
  <si>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</si>
  <si>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</si>
  <si>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</si>
  <si>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</si>
  <si>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</si>
  <si>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</si>
  <si>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</si>
  <si>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</si>
  <si>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</si>
  <si>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</si>
  <si>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</si>
  <si>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</si>
  <si>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</si>
  <si>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</si>
  <si>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</si>
  <si>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</si>
  <si>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</si>
  <si>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</si>
  <si>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</si>
  <si>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</si>
  <si>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</si>
  <si>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</si>
  <si>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</si>
  <si>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</si>
  <si>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</si>
  <si>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</si>
  <si>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</si>
  <si>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</si>
  <si>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</si>
  <si>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</si>
  <si>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</si>
  <si>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</si>
  <si>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</si>
  <si>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</si>
  <si>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</si>
  <si>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</si>
  <si>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</si>
  <si>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</si>
  <si>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</si>
  <si>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</si>
  <si>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</si>
  <si>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</si>
  <si>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</si>
  <si>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</si>
  <si>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</si>
  <si>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</si>
  <si>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</si>
  <si>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</si>
  <si>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</si>
  <si>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</si>
  <si>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</si>
  <si>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</si>
  <si>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</si>
  <si>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</si>
  <si>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</si>
  <si>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</si>
  <si>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</si>
  <si>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</si>
  <si>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</si>
  <si>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</si>
  <si>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</si>
  <si>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</si>
  <si>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</si>
  <si>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</si>
  <si>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</si>
  <si>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</si>
  <si>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</si>
  <si>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</si>
  <si>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</si>
  <si>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</si>
  <si>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</si>
  <si>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</si>
  <si>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</si>
  <si>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</si>
  <si>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</si>
  <si>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</si>
  <si>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</si>
  <si>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</si>
  <si>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</si>
  <si>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</si>
  <si>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</si>
  <si>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</si>
  <si>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</si>
  <si>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</si>
  <si>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</si>
  <si>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</si>
  <si>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</si>
  <si>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</si>
  <si>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</si>
  <si>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</si>
  <si>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</si>
  <si>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</si>
  <si>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</si>
  <si>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</si>
  <si>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</si>
  <si>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</si>
  <si>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</si>
  <si>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</si>
  <si>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</si>
  <si>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</si>
  <si>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</si>
  <si>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</si>
  <si>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</si>
  <si>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</si>
  <si>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</si>
  <si>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</si>
  <si>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</si>
  <si>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</si>
  <si>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</si>
  <si>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</si>
  <si>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</si>
  <si>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</si>
  <si>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</si>
  <si>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</si>
  <si>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</si>
  <si>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</si>
  <si>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</si>
  <si>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</si>
  <si>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</si>
  <si>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</si>
  <si>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</si>
  <si>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</si>
  <si>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</si>
  <si>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</si>
  <si>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</si>
  <si>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</si>
  <si>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</si>
  <si>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</si>
  <si>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</si>
  <si>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</si>
  <si>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</si>
  <si>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</si>
  <si>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</si>
  <si>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</si>
  <si>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</si>
  <si>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</si>
  <si>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</si>
  <si>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</si>
  <si>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</si>
  <si>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</si>
  <si>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</si>
  <si>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</si>
  <si>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</si>
  <si>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</si>
  <si>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</si>
  <si>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</si>
  <si>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</si>
  <si>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</si>
  <si>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</si>
  <si>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</si>
  <si>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</si>
  <si>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</si>
  <si>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</si>
  <si>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</si>
  <si>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</si>
  <si>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</si>
  <si>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</si>
  <si>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</si>
  <si>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</si>
  <si>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</si>
  <si>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</si>
  <si>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</si>
  <si>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</si>
  <si>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</si>
  <si>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</si>
  <si>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</si>
  <si>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</si>
  <si>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</si>
  <si>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</si>
  <si>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</si>
  <si>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</si>
  <si>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</si>
  <si>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</si>
  <si>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</si>
  <si>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</si>
  <si>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</si>
  <si>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</si>
  <si>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</si>
  <si>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</si>
  <si>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</si>
  <si>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</si>
  <si>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</si>
  <si>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</si>
  <si>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</si>
  <si>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</si>
  <si>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</si>
  <si>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</si>
  <si>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</si>
  <si>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</si>
  <si>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</si>
  <si>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</si>
  <si>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</si>
  <si>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</si>
  <si>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</si>
  <si>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</si>
  <si>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</si>
  <si>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</si>
  <si>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</si>
  <si>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</si>
  <si>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</si>
  <si>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</si>
  <si>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</si>
  <si>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</si>
  <si>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</si>
  <si>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</si>
  <si>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</si>
  <si>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</si>
  <si>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</si>
  <si>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</si>
  <si>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</si>
  <si>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</si>
  <si>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</si>
  <si>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</si>
  <si>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</si>
  <si>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</si>
  <si>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</si>
  <si>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</si>
  <si>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</si>
  <si>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</si>
  <si>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</si>
  <si>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</si>
  <si>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</si>
  <si>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</si>
  <si>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</si>
  <si>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</si>
  <si>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</si>
  <si>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</si>
  <si>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</si>
  <si>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</si>
  <si>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</si>
  <si>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</si>
  <si>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</si>
  <si>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</si>
  <si>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</si>
  <si>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</si>
  <si>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</si>
  <si>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</si>
  <si>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</si>
  <si>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</si>
  <si>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</si>
  <si>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</si>
  <si>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</si>
  <si>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</si>
  <si>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</si>
  <si>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</si>
  <si>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</si>
  <si>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</si>
  <si>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</si>
  <si>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</si>
  <si>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</si>
  <si>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</si>
  <si>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</si>
  <si>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</si>
  <si>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</si>
  <si>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</si>
  <si>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</si>
  <si>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</si>
  <si>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</si>
  <si>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</si>
  <si>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</si>
  <si>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</si>
  <si>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</si>
  <si>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</si>
  <si>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</si>
  <si>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</si>
  <si>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</si>
  <si>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</si>
  <si>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</si>
  <si>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</si>
  <si>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</si>
  <si>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</si>
  <si>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</si>
  <si>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</si>
  <si>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</si>
  <si>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</si>
  <si>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</si>
  <si>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</si>
  <si>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</si>
  <si>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</si>
  <si>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</si>
  <si>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</si>
  <si>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</si>
  <si>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</si>
  <si>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</si>
  <si>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</si>
  <si>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</si>
  <si>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</si>
  <si>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</si>
  <si>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</si>
  <si>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</si>
  <si>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</si>
  <si>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</si>
  <si>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</si>
  <si>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</si>
  <si>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</si>
  <si>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</si>
  <si>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</si>
  <si>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</si>
  <si>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</si>
  <si>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</si>
  <si>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</si>
  <si>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</si>
  <si>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</si>
  <si>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</si>
  <si>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</si>
  <si>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</si>
  <si>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</si>
  <si>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</si>
  <si>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</si>
  <si>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</si>
  <si>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</si>
  <si>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</si>
  <si>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</si>
  <si>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</si>
  <si>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</si>
  <si>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</si>
  <si>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</si>
  <si>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</si>
  <si>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</si>
  <si>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</si>
  <si>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</si>
  <si>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</si>
  <si>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</si>
  <si>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</si>
  <si>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</si>
  <si>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</si>
  <si>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</si>
  <si>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</si>
  <si>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</si>
  <si>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</si>
  <si>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</si>
  <si>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</si>
  <si>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</si>
  <si>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</si>
  <si>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</si>
  <si>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</si>
  <si>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</si>
  <si>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</si>
  <si>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</si>
  <si>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</si>
  <si>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</si>
  <si>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</si>
  <si>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</si>
  <si>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</si>
  <si>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</si>
  <si>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</si>
  <si>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</si>
  <si>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</si>
  <si>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</si>
  <si>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</si>
  <si>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</si>
  <si>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</si>
  <si>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</si>
  <si>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</si>
  <si>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</si>
  <si>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</si>
  <si>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</si>
  <si>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</si>
  <si>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</si>
  <si>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</si>
  <si>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</si>
  <si>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</si>
  <si>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</si>
  <si>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</si>
  <si>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</si>
  <si>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</si>
  <si>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</si>
  <si>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</si>
  <si>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</si>
  <si>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</si>
  <si>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</si>
  <si>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</si>
  <si>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</si>
  <si>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</si>
  <si>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</si>
  <si>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</si>
  <si>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</si>
  <si>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</si>
  <si>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</si>
  <si>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</si>
  <si>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</si>
  <si>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</si>
  <si>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</si>
  <si>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</si>
  <si>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</si>
  <si>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</si>
  <si>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</si>
  <si>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</si>
  <si>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</si>
  <si>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</si>
  <si>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</si>
  <si>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</si>
  <si>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</si>
  <si>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</si>
  <si>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</si>
  <si>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</si>
  <si>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</si>
  <si>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</si>
  <si>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</si>
  <si>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</si>
  <si>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</si>
  <si>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</si>
  <si>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</si>
  <si>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</si>
  <si>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</si>
  <si>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</si>
  <si>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</si>
  <si>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</si>
  <si>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</si>
  <si>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</si>
  <si>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</si>
  <si>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</si>
  <si>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</si>
  <si>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</si>
  <si>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</si>
  <si>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</si>
  <si>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</si>
  <si>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</si>
  <si>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</si>
  <si>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</si>
  <si>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</si>
  <si>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</si>
  <si>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</si>
  <si>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</si>
  <si>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</si>
  <si>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</si>
  <si>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</si>
  <si>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</si>
  <si>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</si>
  <si>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</si>
  <si>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</si>
  <si>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</si>
  <si>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</si>
  <si>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</si>
  <si>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</si>
  <si>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</si>
  <si>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</si>
  <si>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</si>
  <si>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</si>
  <si>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</si>
  <si>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</si>
  <si>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</si>
  <si>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</si>
  <si>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</si>
  <si>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</si>
  <si>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</si>
  <si>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</si>
  <si>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</si>
  <si>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</si>
  <si>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</si>
  <si>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</si>
  <si>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</si>
  <si>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</si>
  <si>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</si>
  <si>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</si>
  <si>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</si>
  <si>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</si>
  <si>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</si>
  <si>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</si>
  <si>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</si>
  <si>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</si>
  <si>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</si>
  <si>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</si>
  <si>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</si>
  <si>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</si>
  <si>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</si>
  <si>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</si>
  <si>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</si>
  <si>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</si>
  <si>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</si>
  <si>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</si>
  <si>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</si>
  <si>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</si>
  <si>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</si>
  <si>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</si>
  <si>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</si>
  <si>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</si>
  <si>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</si>
  <si>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</si>
  <si>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</si>
  <si>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</si>
  <si>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</si>
  <si>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</si>
  <si>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</si>
  <si>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</si>
  <si>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</si>
  <si>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</si>
  <si>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</si>
  <si>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</si>
  <si>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</si>
  <si>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</si>
  <si>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</si>
  <si>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</si>
  <si>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</si>
  <si>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</si>
  <si>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</si>
  <si>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</si>
  <si>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</si>
  <si>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</si>
  <si>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</si>
  <si>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</si>
  <si>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</si>
  <si>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</si>
  <si>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</si>
  <si>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</si>
  <si>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</si>
  <si>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</si>
  <si>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</si>
  <si>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</si>
  <si>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</si>
  <si>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</si>
  <si>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</si>
  <si>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</si>
  <si>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</si>
  <si>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</si>
  <si>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</si>
  <si>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</si>
  <si>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</si>
  <si>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</si>
  <si>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</si>
  <si>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</si>
  <si>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</si>
  <si>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</si>
  <si>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</si>
  <si>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</si>
  <si>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</si>
  <si>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</si>
  <si>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</si>
  <si>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</si>
  <si>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</si>
  <si>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</si>
  <si>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</si>
  <si>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</si>
  <si>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</si>
  <si>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</si>
  <si>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</si>
  <si>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</si>
  <si>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</si>
  <si>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</si>
  <si>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</si>
  <si>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</si>
  <si>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</si>
  <si>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</si>
  <si>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</si>
  <si>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</si>
  <si>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</si>
  <si>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</si>
  <si>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</si>
  <si>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</si>
  <si>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</si>
  <si>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</si>
  <si>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</si>
  <si>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</si>
  <si>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</si>
  <si>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</si>
  <si>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</si>
  <si>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</si>
  <si>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</si>
  <si>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</si>
  <si>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</si>
  <si>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</si>
  <si>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</si>
  <si>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</si>
  <si>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</si>
  <si>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</si>
  <si>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</si>
  <si>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</si>
  <si>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</si>
  <si>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</si>
  <si>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</si>
  <si>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</si>
  <si>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</si>
  <si>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</si>
  <si>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</si>
  <si>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</si>
  <si>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</si>
  <si>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</si>
  <si>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</si>
  <si>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</si>
  <si>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</si>
  <si>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</si>
  <si>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</si>
  <si>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</si>
  <si>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</si>
  <si>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</si>
  <si>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</si>
  <si>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</si>
  <si>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</si>
  <si>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</si>
  <si>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</si>
  <si>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</si>
  <si>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</si>
  <si>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</si>
  <si>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</si>
  <si>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</si>
  <si>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</si>
  <si>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</si>
  <si>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</si>
  <si>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</si>
  <si>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</si>
  <si>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</si>
  <si>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</si>
  <si>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</si>
  <si>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</si>
  <si>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</si>
  <si>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</si>
  <si>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</si>
  <si>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</si>
  <si>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</si>
  <si>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</si>
  <si>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</si>
  <si>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</si>
  <si>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</si>
  <si>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</si>
  <si>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</si>
  <si>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</si>
  <si>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</si>
  <si>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</si>
  <si>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</si>
  <si>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</si>
  <si>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</si>
  <si>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</si>
  <si>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</si>
  <si>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</si>
  <si>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</si>
  <si>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</si>
  <si>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</si>
  <si>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</si>
  <si>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</si>
  <si>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</si>
  <si>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</si>
  <si>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</si>
  <si>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</si>
  <si>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</si>
  <si>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</si>
  <si>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</si>
  <si>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</si>
  <si>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</si>
  <si>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</si>
  <si>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</si>
  <si>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</si>
  <si>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</si>
  <si>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</si>
  <si>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</si>
  <si>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</si>
  <si>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</si>
  <si>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</si>
  <si>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</si>
  <si>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</si>
  <si>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</si>
  <si>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</si>
  <si>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</si>
  <si>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</si>
  <si>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</si>
  <si>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</si>
  <si>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</si>
  <si>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</si>
  <si>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</si>
  <si>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</si>
  <si>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</si>
  <si>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</si>
  <si>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</si>
  <si>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</si>
  <si>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</si>
  <si>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</si>
  <si>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</si>
  <si>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</si>
  <si>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</si>
  <si>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</si>
  <si>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</si>
  <si>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</si>
  <si>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</si>
  <si>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</si>
  <si>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</si>
  <si>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</si>
  <si>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</si>
  <si>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</si>
  <si>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</si>
  <si>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</si>
  <si>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</si>
  <si>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</si>
  <si>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</si>
  <si>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</si>
  <si>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</si>
  <si>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</si>
  <si>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</si>
  <si>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</si>
  <si>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</si>
  <si>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</si>
  <si>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</si>
  <si>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</si>
  <si>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</si>
  <si>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</si>
  <si>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</si>
  <si>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</si>
  <si>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</si>
  <si>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</si>
  <si>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</si>
  <si>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</si>
  <si>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</si>
  <si>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</si>
  <si>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</si>
  <si>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</si>
  <si>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</si>
  <si>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</si>
  <si>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</si>
  <si>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</si>
  <si>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</si>
  <si>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</si>
  <si>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</si>
  <si>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</si>
  <si>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</si>
  <si>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</si>
  <si>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</si>
  <si>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</si>
  <si>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</si>
  <si>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</si>
  <si>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</si>
  <si>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</si>
  <si>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</si>
  <si>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</si>
  <si>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</si>
  <si>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</si>
  <si>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</si>
  <si>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</si>
  <si>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</si>
  <si>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</si>
  <si>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</si>
  <si>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</si>
  <si>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</si>
  <si>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</si>
  <si>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</si>
  <si>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</si>
  <si>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</si>
  <si>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</si>
  <si>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</si>
  <si>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</si>
  <si>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</si>
  <si>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</si>
  <si>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</si>
  <si>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</si>
  <si>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</si>
  <si>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</si>
  <si>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</si>
  <si>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</si>
  <si>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</si>
  <si>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</si>
  <si>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</si>
  <si>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</si>
  <si>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</si>
  <si>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</si>
  <si>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</si>
  <si>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</si>
  <si>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</si>
  <si>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</si>
  <si>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</si>
  <si>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</si>
  <si>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</si>
  <si>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</si>
  <si>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</si>
  <si>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</si>
  <si>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</si>
  <si>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</si>
  <si>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</si>
  <si>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</si>
  <si>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</si>
  <si>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</si>
  <si>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</si>
  <si>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</si>
  <si>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</si>
  <si>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</si>
  <si>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</si>
  <si>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</si>
  <si>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</si>
  <si>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</si>
  <si>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</si>
  <si>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</si>
  <si>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</si>
  <si>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</si>
  <si>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</si>
  <si>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</si>
  <si>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</si>
  <si>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</si>
  <si>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</si>
  <si>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</si>
  <si>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</si>
  <si>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</si>
  <si>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</si>
  <si>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</si>
  <si>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</si>
  <si>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</si>
  <si>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</si>
  <si>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</si>
  <si>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</si>
  <si>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</si>
  <si>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</si>
  <si>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</si>
  <si>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</si>
  <si>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</si>
  <si>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</si>
  <si>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</si>
  <si>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</si>
  <si>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</si>
  <si>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</si>
  <si>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</si>
  <si>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</si>
  <si>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</si>
  <si>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</si>
  <si>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</si>
  <si>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</si>
  <si>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</si>
  <si>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</si>
  <si>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</si>
  <si>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</si>
  <si>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</si>
  <si>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</si>
  <si>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</si>
  <si>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</si>
  <si>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</si>
  <si>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</si>
  <si>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</si>
  <si>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</si>
  <si>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</si>
  <si>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</si>
  <si>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</si>
  <si>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</si>
  <si>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</si>
  <si>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</si>
  <si>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</si>
  <si>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</si>
  <si>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</si>
  <si>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</si>
  <si>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</si>
  <si>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</si>
  <si>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</si>
  <si>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</si>
  <si>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</si>
  <si>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</si>
  <si>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</si>
  <si>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</si>
  <si>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</si>
  <si>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</si>
  <si>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</si>
  <si>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</si>
  <si>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</si>
  <si>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</si>
  <si>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</si>
  <si>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</si>
  <si>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</si>
  <si>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</si>
  <si>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</si>
  <si>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</si>
  <si>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</si>
  <si>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</si>
  <si>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</si>
  <si>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</si>
  <si>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</si>
  <si>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</si>
  <si>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</si>
  <si>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</si>
  <si>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</si>
  <si>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</si>
  <si>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</si>
  <si>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</si>
  <si>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</si>
  <si>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</si>
  <si>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</si>
  <si>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</si>
  <si>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</si>
  <si>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</si>
  <si>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</si>
  <si>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</si>
  <si>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</si>
  <si>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</si>
  <si>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</si>
  <si>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</si>
  <si>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</si>
  <si>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</si>
  <si>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</si>
  <si>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</si>
  <si>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</si>
  <si>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</si>
  <si>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</si>
  <si>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</si>
  <si>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</si>
  <si>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</si>
  <si>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</si>
  <si>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</si>
  <si>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</si>
  <si>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</si>
  <si>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</si>
  <si>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</si>
  <si>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</si>
  <si>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</si>
  <si>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</si>
  <si>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</si>
  <si>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</si>
  <si>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</si>
  <si>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</si>
  <si>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</si>
  <si>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</si>
  <si>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</si>
  <si>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</si>
  <si>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</si>
  <si>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</si>
  <si>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</si>
  <si>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</si>
  <si>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</si>
  <si>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</si>
  <si>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</si>
  <si>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</si>
  <si>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</si>
  <si>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</si>
  <si>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</si>
  <si>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</si>
  <si>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</si>
  <si>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</si>
  <si>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</si>
  <si>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</si>
  <si>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</si>
  <si>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</si>
  <si>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</si>
  <si>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</si>
  <si>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</si>
  <si>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</si>
  <si>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</si>
  <si>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</si>
  <si>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</si>
  <si>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</si>
  <si>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</si>
  <si>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</si>
  <si>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</si>
  <si>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</si>
  <si>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</si>
  <si>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</si>
  <si>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</si>
  <si>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</si>
  <si>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</si>
  <si>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</si>
  <si>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</si>
  <si>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</si>
  <si>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</si>
  <si>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</si>
  <si>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</si>
  <si>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</si>
  <si>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</si>
  <si>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</si>
  <si>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</si>
  <si>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</si>
  <si>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</si>
  <si>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</si>
  <si>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</si>
  <si>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</si>
  <si>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</si>
  <si>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</si>
  <si>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</si>
  <si>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</si>
  <si>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</si>
  <si>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</si>
  <si>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</si>
  <si>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</si>
  <si>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</si>
  <si>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</si>
  <si>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</si>
  <si>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</si>
  <si>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</si>
  <si>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</si>
  <si>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</si>
  <si>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</si>
  <si>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</si>
  <si>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</si>
  <si>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</si>
  <si>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</si>
  <si>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</si>
  <si>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</si>
  <si>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</si>
  <si>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</si>
  <si>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</si>
  <si>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</si>
  <si>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</si>
  <si>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</si>
  <si>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</si>
  <si>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</si>
  <si>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</si>
  <si>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</si>
  <si>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</si>
  <si>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</si>
  <si>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</si>
  <si>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</si>
  <si>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</si>
  <si>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</si>
  <si>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</si>
  <si>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</si>
  <si>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</si>
  <si>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</si>
  <si>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</si>
  <si>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</si>
  <si>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</si>
  <si>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</si>
  <si>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</si>
  <si>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</si>
  <si>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</si>
  <si>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</si>
  <si>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</si>
  <si>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</si>
  <si>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</si>
  <si>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</si>
  <si>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</si>
  <si>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</si>
  <si>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</si>
  <si>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</si>
  <si>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</si>
  <si>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</si>
  <si>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</si>
  <si>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</si>
  <si>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</si>
  <si>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</si>
  <si>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</si>
  <si>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</si>
  <si>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</si>
  <si>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</si>
  <si>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</si>
  <si>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</si>
  <si>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</si>
  <si>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</si>
  <si>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</si>
  <si>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</si>
  <si>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</si>
  <si>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</si>
  <si>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</si>
  <si>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</si>
  <si>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</si>
  <si>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</si>
  <si>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</si>
  <si>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</si>
  <si>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</si>
  <si>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</si>
  <si>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</si>
  <si>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</si>
  <si>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</si>
  <si>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</si>
  <si>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</si>
  <si>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</si>
  <si>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</si>
  <si>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</si>
  <si>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</si>
  <si>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</si>
  <si>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</si>
  <si>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</si>
  <si>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</si>
  <si>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</si>
  <si>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</si>
  <si>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</si>
  <si>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</si>
  <si>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</si>
  <si>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</si>
  <si>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</si>
  <si>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</si>
  <si>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</si>
  <si>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</si>
  <si>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</si>
  <si>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</si>
  <si>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</si>
  <si>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</si>
  <si>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</si>
  <si>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</si>
  <si>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</si>
  <si>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</si>
  <si>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</si>
  <si>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</si>
  <si>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</si>
  <si>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</si>
  <si>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</si>
  <si>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</si>
  <si>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</si>
  <si>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</si>
  <si>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</si>
  <si>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</si>
  <si>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</si>
  <si>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</si>
  <si>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</si>
  <si>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</si>
  <si>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</si>
  <si>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</si>
  <si>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</si>
  <si>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</si>
  <si>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</si>
  <si>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</si>
  <si>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</si>
  <si>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</si>
  <si>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</si>
  <si>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</si>
  <si>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</si>
  <si>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</si>
  <si>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</si>
  <si>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</si>
  <si>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</si>
  <si>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</si>
  <si>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</si>
  <si>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</si>
  <si>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</si>
  <si>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</si>
  <si>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</si>
  <si>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</si>
  <si>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</si>
  <si>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</si>
  <si>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</si>
  <si>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</si>
  <si>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</si>
  <si>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</si>
  <si>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</si>
  <si>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</si>
  <si>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</si>
  <si>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</si>
  <si>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</si>
  <si>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</si>
  <si>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</si>
  <si>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</si>
  <si>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</si>
  <si>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</si>
  <si>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</si>
  <si>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</si>
  <si>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</si>
  <si>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</si>
  <si>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</si>
  <si>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</si>
  <si>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</si>
  <si>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</si>
  <si>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</si>
  <si>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</si>
  <si>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</si>
  <si>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</si>
  <si>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</si>
  <si>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</si>
  <si>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</si>
  <si>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</si>
  <si>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</si>
  <si>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</si>
  <si>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</si>
  <si>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</si>
  <si>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</si>
  <si>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</si>
  <si>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</si>
  <si>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</si>
  <si>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</si>
  <si>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</si>
  <si>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</si>
  <si>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</si>
  <si>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</si>
  <si>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</si>
  <si>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</si>
  <si>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</si>
  <si>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</si>
  <si>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</si>
  <si>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</si>
  <si>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</si>
  <si>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</si>
  <si>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</si>
  <si>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</si>
  <si>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</si>
  <si>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</si>
  <si>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</si>
  <si>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</si>
  <si>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</si>
  <si>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</si>
  <si>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</si>
  <si>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</si>
  <si>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</si>
  <si>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</si>
  <si>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</si>
  <si>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</si>
  <si>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</si>
  <si>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</si>
  <si>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</si>
  <si>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</si>
  <si>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</si>
  <si>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</si>
  <si>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</si>
  <si>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</si>
  <si>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</si>
  <si>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</si>
  <si>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</si>
  <si>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</si>
  <si>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</si>
  <si>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</si>
  <si>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</si>
  <si>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</si>
  <si>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</si>
  <si>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</si>
  <si>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</si>
  <si>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</si>
  <si>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</si>
  <si>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</si>
  <si>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</si>
  <si>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</si>
  <si>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</si>
  <si>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</si>
  <si>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</si>
  <si>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</si>
  <si>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</si>
  <si>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</si>
  <si>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</si>
  <si>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</si>
  <si>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</si>
  <si>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</si>
  <si>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</si>
  <si>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</si>
  <si>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</si>
  <si>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</si>
  <si>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</si>
  <si>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</si>
  <si>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</si>
  <si>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</si>
  <si>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</si>
  <si>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</si>
  <si>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</si>
  <si>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</si>
  <si>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</si>
  <si>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</si>
  <si>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</si>
  <si>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</si>
  <si>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</si>
  <si>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</si>
  <si>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</si>
  <si>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</si>
  <si>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</si>
  <si>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</si>
  <si>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</si>
  <si>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</si>
  <si>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</si>
  <si>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</si>
  <si>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</si>
  <si>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</si>
  <si>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</si>
  <si>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</si>
  <si>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</si>
  <si>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</si>
  <si>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</si>
  <si>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</si>
  <si>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</si>
  <si>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</si>
  <si>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</si>
  <si>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</si>
  <si>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</si>
  <si>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</si>
  <si>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</si>
  <si>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</si>
  <si>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</si>
  <si>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</si>
  <si>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</si>
  <si>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</si>
  <si>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</si>
  <si>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</si>
  <si>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</si>
  <si>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</si>
  <si>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</si>
  <si>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</si>
  <si>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</si>
  <si>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</si>
  <si>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</si>
  <si>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</si>
  <si>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</si>
  <si>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</si>
  <si>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</si>
  <si>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</si>
  <si>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</si>
  <si>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</si>
  <si>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</si>
  <si>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</si>
  <si>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</si>
  <si>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</si>
  <si>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</si>
  <si>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</si>
  <si>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</si>
  <si>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</si>
  <si>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</si>
  <si>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</si>
  <si>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</si>
  <si>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</si>
  <si>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</si>
  <si>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</si>
  <si>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</si>
  <si>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</si>
  <si>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</si>
  <si>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</si>
  <si>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</si>
  <si>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</si>
  <si>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</si>
  <si>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</si>
  <si>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</si>
  <si>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</si>
  <si>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</si>
  <si>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</si>
  <si>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</si>
  <si>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</si>
  <si>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</si>
  <si>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</si>
  <si>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</si>
  <si>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</si>
  <si>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</si>
  <si>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</si>
  <si>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</si>
  <si>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</si>
  <si>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</si>
  <si>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</si>
  <si>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</si>
  <si>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</si>
  <si>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</si>
  <si>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</si>
  <si>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</si>
  <si>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</si>
  <si>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</si>
  <si>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</si>
  <si>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</si>
  <si>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</si>
  <si>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</si>
  <si>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</si>
  <si>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</si>
  <si>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</si>
  <si>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</si>
  <si>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</si>
  <si>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</si>
  <si>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</si>
  <si>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</si>
  <si>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</si>
  <si>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</si>
  <si>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</si>
  <si>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</si>
  <si>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</si>
  <si>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</si>
  <si>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</si>
  <si>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</si>
  <si>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</si>
  <si>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</si>
  <si>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</si>
  <si>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</si>
  <si>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</si>
  <si>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</si>
  <si>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</si>
  <si>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</si>
  <si>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</si>
  <si>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</si>
  <si>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</si>
  <si>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</si>
  <si>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</si>
  <si>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</si>
  <si>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</si>
  <si>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</si>
  <si>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</si>
  <si>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</si>
  <si>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</si>
  <si>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</si>
  <si>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</si>
  <si>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</si>
  <si>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</si>
  <si>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</si>
  <si>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</si>
  <si>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</si>
  <si>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</si>
  <si>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</si>
  <si>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</si>
  <si>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</si>
  <si>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</si>
  <si>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</si>
  <si>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</si>
  <si>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</si>
  <si>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</si>
  <si>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</si>
  <si>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</si>
  <si>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</si>
  <si>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</si>
  <si>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</si>
  <si>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</si>
  <si>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</si>
  <si>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</si>
  <si>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</si>
  <si>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</si>
  <si>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</si>
  <si>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</si>
  <si>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</si>
  <si>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</si>
  <si>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</si>
  <si>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</si>
  <si>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</si>
  <si>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</si>
  <si>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</si>
  <si>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</si>
  <si>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</si>
  <si>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</si>
  <si>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</si>
  <si>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</si>
  <si>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</si>
  <si>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</si>
  <si>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</si>
  <si>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</si>
  <si>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</si>
  <si>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</si>
  <si>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</si>
  <si>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</si>
  <si>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</si>
  <si>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</si>
  <si>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</si>
  <si>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</si>
  <si>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</si>
  <si>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</si>
  <si>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</si>
  <si>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</si>
  <si>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</si>
  <si>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</si>
  <si>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</si>
  <si>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</si>
  <si>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</si>
  <si>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</si>
  <si>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</si>
  <si>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</si>
  <si>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</si>
  <si>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</si>
  <si>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</si>
  <si>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</si>
  <si>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</si>
  <si>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</si>
  <si>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</si>
  <si>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</si>
  <si>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</si>
  <si>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</si>
  <si>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</si>
  <si>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</si>
  <si>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</si>
  <si>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</si>
  <si>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</si>
  <si>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</si>
  <si>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</si>
  <si>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</si>
  <si>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</si>
  <si>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</si>
  <si>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</si>
  <si>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</si>
  <si>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</si>
  <si>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</si>
  <si>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</si>
  <si>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</si>
  <si>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</si>
  <si>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</si>
  <si>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</si>
  <si>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</si>
  <si>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</si>
  <si>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</si>
  <si>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</si>
  <si>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</si>
  <si>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</si>
  <si>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</si>
  <si>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</si>
  <si>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</si>
  <si>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</si>
  <si>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</si>
  <si>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</si>
  <si>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</si>
  <si>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</si>
  <si>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</si>
  <si>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</si>
  <si>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</si>
  <si>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</si>
  <si>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</si>
  <si>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</si>
  <si>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</si>
  <si>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</si>
  <si>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</si>
  <si>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</si>
  <si>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</si>
  <si>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</si>
  <si>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</si>
  <si>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</si>
  <si>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</si>
  <si>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</si>
  <si>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</si>
  <si>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</si>
  <si>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</si>
  <si>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</si>
  <si>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</si>
  <si>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</si>
  <si>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</si>
  <si>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</si>
  <si>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</si>
  <si>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</si>
  <si>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</si>
  <si>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</si>
  <si>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</si>
  <si>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</si>
  <si>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</si>
  <si>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</si>
  <si>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</si>
  <si>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</si>
  <si>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</si>
  <si>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</si>
  <si>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</si>
  <si>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</si>
  <si>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</si>
  <si>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</si>
  <si>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</si>
  <si>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</si>
  <si>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</si>
  <si>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</si>
  <si>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</si>
  <si>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</si>
  <si>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</si>
  <si>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</si>
  <si>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</si>
  <si>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</si>
  <si>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</si>
  <si>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</si>
  <si>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</si>
  <si>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</si>
  <si>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</si>
  <si>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</si>
  <si>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</si>
  <si>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</si>
  <si>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</si>
  <si>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</si>
  <si>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</si>
  <si>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</si>
  <si>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</si>
  <si>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</si>
  <si>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</si>
  <si>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</si>
  <si>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</si>
  <si>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</si>
  <si>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</si>
  <si>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</si>
  <si>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</si>
  <si>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</si>
  <si>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</si>
  <si>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</si>
  <si>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</si>
  <si>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</si>
  <si>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</si>
  <si>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</si>
  <si>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</si>
  <si>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</si>
  <si>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</si>
  <si>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</si>
  <si>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</si>
  <si>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</si>
  <si>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</si>
  <si>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</si>
  <si>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</si>
  <si>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</si>
  <si>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</si>
  <si>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</si>
  <si>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</si>
  <si>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</si>
  <si>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</si>
  <si>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</si>
  <si>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</si>
  <si>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</si>
  <si>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</si>
  <si>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</si>
  <si>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</si>
  <si>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</si>
  <si>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</si>
  <si>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</si>
  <si>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</si>
  <si>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</si>
  <si>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</si>
  <si>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</si>
  <si>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</si>
  <si>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</si>
  <si>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</si>
  <si>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</si>
  <si>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</si>
  <si>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</si>
  <si>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</si>
  <si>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</si>
  <si>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</si>
  <si>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</si>
  <si>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</si>
  <si>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</si>
  <si>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</si>
  <si>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</si>
  <si>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</si>
  <si>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</si>
  <si>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</si>
  <si>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</si>
  <si>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</si>
  <si>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</si>
  <si>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</si>
  <si>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</si>
  <si>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</si>
  <si>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</si>
  <si>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</si>
  <si>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</si>
  <si>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</si>
  <si>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</si>
  <si>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</si>
  <si>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</si>
  <si>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</si>
  <si>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</si>
  <si>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</si>
  <si>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</si>
  <si>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</si>
  <si>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</si>
  <si>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</si>
  <si>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</si>
  <si>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</si>
  <si>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</si>
  <si>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</si>
  <si>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</si>
  <si>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</si>
  <si>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</si>
  <si>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</si>
  <si>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</si>
  <si>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</si>
  <si>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</si>
  <si>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</si>
  <si>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</si>
  <si>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</si>
  <si>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</si>
  <si>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</si>
  <si>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</si>
  <si>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</si>
  <si>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</si>
  <si>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</si>
  <si>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</si>
  <si>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</si>
  <si>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</si>
  <si>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</si>
  <si>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</si>
  <si>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</si>
  <si>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</si>
  <si>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</si>
  <si>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</si>
  <si>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</si>
  <si>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</si>
  <si>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</si>
  <si>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</si>
  <si>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</si>
  <si>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</si>
  <si>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</si>
  <si>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</si>
  <si>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</si>
  <si>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</si>
  <si>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</si>
  <si>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</si>
  <si>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</si>
  <si>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</si>
  <si>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</si>
  <si>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</si>
  <si>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</si>
  <si>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</si>
  <si>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</si>
  <si>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</si>
  <si>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</si>
  <si>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</si>
  <si>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</si>
  <si>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</si>
  <si>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</si>
  <si>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</si>
  <si>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</si>
  <si>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</si>
  <si>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</si>
  <si>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</si>
  <si>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</si>
  <si>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</si>
  <si>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</si>
  <si>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</si>
  <si>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</si>
  <si>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</si>
  <si>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</si>
  <si>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</si>
  <si>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</si>
  <si>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</si>
  <si>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</si>
  <si>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</si>
  <si>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</si>
  <si>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</si>
  <si>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</si>
  <si>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</si>
  <si>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</si>
  <si>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</si>
  <si>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</si>
  <si>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</si>
  <si>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</si>
  <si>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</si>
  <si>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</si>
  <si>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</si>
  <si>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</si>
  <si>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</si>
  <si>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</si>
  <si>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</si>
  <si>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</si>
  <si>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</si>
  <si>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</si>
  <si>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</si>
  <si>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</si>
  <si>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</si>
  <si>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</si>
  <si>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</si>
  <si>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</si>
  <si>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</si>
  <si>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</si>
  <si>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</si>
  <si>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</si>
  <si>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</si>
  <si>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</si>
  <si>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</si>
  <si>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</si>
  <si>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</si>
  <si>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</si>
  <si>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</si>
  <si>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</si>
  <si>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</si>
  <si>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</si>
  <si>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</si>
  <si>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</si>
  <si>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</si>
  <si>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</si>
  <si>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</si>
  <si>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</si>
  <si>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</si>
  <si>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</si>
  <si>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</si>
  <si>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</si>
  <si>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</si>
  <si>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</si>
  <si>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</si>
  <si>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</si>
  <si>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</si>
  <si>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</si>
  <si>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</si>
  <si>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</si>
  <si>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</si>
  <si>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</si>
  <si>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</si>
  <si>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</si>
  <si>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</si>
  <si>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</si>
  <si>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</si>
  <si>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</si>
  <si>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</si>
  <si>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</si>
  <si>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</si>
  <si>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</si>
  <si>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</si>
  <si>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</si>
  <si>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</si>
  <si>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</si>
  <si>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</si>
  <si>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</si>
  <si>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</si>
  <si>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</si>
  <si>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</si>
  <si>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</si>
  <si>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</si>
  <si>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</si>
  <si>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</si>
  <si>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</si>
  <si>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</si>
  <si>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</si>
  <si>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</si>
  <si>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</si>
  <si>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</si>
  <si>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</si>
  <si>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</si>
  <si>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</si>
  <si>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</si>
  <si>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</si>
  <si>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</si>
  <si>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</si>
  <si>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</si>
  <si>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</si>
  <si>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</si>
  <si>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</si>
  <si>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</si>
  <si>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</si>
  <si>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</si>
  <si>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</si>
  <si>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</si>
  <si>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</si>
  <si>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</si>
  <si>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</si>
  <si>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</si>
  <si>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</si>
  <si>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</si>
  <si>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</si>
  <si>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</si>
  <si>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</si>
  <si>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</si>
  <si>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</si>
  <si>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</si>
  <si>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</si>
  <si>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</si>
  <si>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</si>
  <si>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</si>
  <si>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</si>
  <si>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</si>
  <si>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</si>
  <si>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</si>
  <si>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</si>
  <si>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</si>
  <si>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</si>
  <si>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</si>
  <si>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</si>
  <si>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</si>
  <si>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</si>
  <si>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</si>
  <si>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</si>
  <si>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</si>
  <si>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</si>
  <si>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</si>
  <si>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</si>
  <si>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</si>
  <si>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</si>
  <si>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</si>
  <si>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</si>
  <si>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</si>
  <si>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</si>
  <si>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</si>
  <si>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</si>
  <si>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</si>
  <si>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</si>
  <si>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</si>
  <si>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</si>
  <si>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</si>
  <si>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</si>
  <si>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</si>
  <si>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</si>
  <si>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</si>
  <si>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</si>
  <si>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</si>
  <si>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</si>
  <si>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</si>
  <si>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</si>
  <si>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</si>
  <si>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</si>
  <si>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</si>
  <si>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</si>
  <si>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</si>
  <si>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</si>
  <si>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</si>
  <si>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</si>
  <si>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</si>
  <si>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</si>
  <si>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</si>
  <si>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</si>
  <si>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</si>
  <si>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</si>
  <si>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</si>
  <si>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</si>
  <si>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</si>
  <si>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</si>
  <si>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</si>
  <si>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</si>
  <si>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</si>
  <si>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</si>
  <si>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</si>
  <si>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</si>
  <si>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</si>
  <si>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</si>
  <si>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</si>
  <si>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</si>
  <si>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</si>
  <si>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</si>
  <si>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</si>
  <si>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</si>
  <si>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</si>
  <si>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</si>
  <si>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</si>
  <si>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</si>
  <si>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</si>
  <si>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</si>
  <si>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</si>
  <si>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</si>
  <si>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</si>
  <si>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</si>
  <si>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</si>
  <si>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</si>
  <si>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</si>
  <si>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</si>
  <si>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</si>
  <si>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</si>
  <si>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</si>
  <si>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</si>
  <si>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</si>
  <si>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</si>
  <si>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</si>
  <si>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</si>
  <si>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</si>
  <si>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</si>
  <si>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</si>
  <si>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</si>
  <si>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</si>
  <si>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</si>
  <si>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</si>
  <si>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</si>
  <si>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</si>
  <si>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</si>
  <si>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</si>
  <si>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</si>
  <si>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</si>
  <si>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</si>
  <si>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</si>
  <si>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</si>
  <si>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</si>
  <si>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</si>
  <si>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</si>
  <si>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</si>
  <si>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</si>
  <si>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</si>
  <si>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</si>
  <si>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</si>
  <si>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</si>
  <si>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</si>
  <si>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</si>
  <si>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</si>
  <si>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</si>
  <si>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</si>
  <si>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</si>
  <si>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</si>
  <si>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</si>
  <si>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</si>
  <si>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</si>
  <si>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</si>
  <si>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</si>
  <si>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</si>
  <si>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</si>
  <si>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</si>
  <si>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</si>
  <si>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</si>
  <si>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</si>
  <si>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</si>
  <si>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</si>
  <si>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</si>
  <si>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</si>
  <si>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</si>
  <si>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</si>
  <si>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</si>
  <si>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</si>
  <si>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</si>
  <si>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</si>
  <si>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</si>
  <si>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</si>
  <si>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</si>
  <si>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</si>
  <si>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</si>
  <si>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</si>
  <si>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</si>
  <si>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</si>
  <si>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</si>
  <si>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</si>
  <si>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</si>
  <si>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</si>
  <si>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</si>
  <si>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</si>
  <si>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</si>
  <si>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</si>
  <si>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</si>
  <si>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</si>
  <si>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</si>
  <si>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</si>
  <si>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</si>
  <si>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</si>
  <si>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</si>
  <si>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</si>
  <si>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</si>
  <si>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</si>
  <si>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</si>
  <si>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</si>
  <si>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</si>
  <si>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</si>
  <si>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</si>
  <si>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</si>
  <si>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</si>
  <si>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</si>
  <si>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</si>
  <si>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</si>
  <si>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</si>
  <si>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</si>
  <si>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</si>
  <si>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</si>
  <si>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</si>
  <si>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</si>
  <si>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</si>
  <si>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</si>
  <si>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</si>
  <si>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</si>
  <si>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</si>
  <si>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</si>
  <si>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</si>
  <si>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</si>
  <si>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</si>
  <si>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</si>
  <si>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</si>
  <si>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</si>
  <si>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</si>
  <si>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</si>
  <si>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</si>
  <si>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</si>
  <si>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</si>
  <si>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</si>
  <si>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</si>
  <si>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</si>
  <si>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</si>
  <si>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</si>
  <si>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</si>
  <si>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</si>
  <si>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</si>
  <si>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</si>
  <si>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</si>
  <si>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</si>
  <si>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</si>
  <si>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</si>
  <si>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</si>
  <si>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</si>
  <si>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</si>
  <si>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</si>
  <si>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</si>
  <si>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</si>
  <si>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</si>
  <si>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</si>
  <si>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</si>
  <si>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</si>
  <si>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</si>
  <si>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</si>
  <si>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</si>
  <si>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</si>
  <si>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</si>
  <si>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</si>
  <si>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</si>
  <si>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</si>
  <si>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</si>
  <si>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</si>
  <si>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</si>
  <si>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</si>
  <si>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</si>
  <si>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</si>
  <si>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</si>
  <si>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</si>
  <si>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</si>
  <si>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</si>
  <si>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</si>
  <si>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</si>
  <si>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</si>
  <si>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</si>
  <si>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</si>
  <si>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</si>
  <si>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</si>
  <si>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</si>
  <si>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</si>
  <si>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</si>
  <si>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</si>
  <si>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</si>
  <si>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</si>
  <si>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</si>
  <si>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</si>
  <si>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</si>
  <si>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</si>
  <si>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</si>
  <si>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</si>
  <si>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</si>
  <si>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</si>
  <si>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</si>
  <si>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</si>
  <si>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</si>
  <si>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</si>
  <si>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</si>
  <si>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</si>
  <si>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</si>
  <si>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</si>
  <si>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</si>
  <si>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</si>
  <si>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</si>
  <si>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</si>
  <si>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</si>
  <si>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</si>
  <si>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</si>
  <si>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</si>
  <si>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</si>
  <si>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</si>
  <si>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</si>
  <si>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</si>
  <si>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</si>
  <si>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</si>
  <si>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</si>
  <si>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</si>
  <si>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</si>
  <si>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</si>
  <si>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</si>
  <si>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</si>
  <si>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</si>
  <si>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</si>
  <si>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</si>
  <si>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</si>
  <si>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</si>
  <si>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</si>
  <si>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</si>
  <si>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</si>
  <si>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</si>
  <si>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</si>
  <si>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</si>
  <si>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</si>
  <si>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</si>
  <si>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</si>
  <si>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</si>
  <si>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</si>
  <si>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</si>
  <si>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</si>
  <si>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</si>
  <si>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</si>
  <si>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</si>
  <si>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</si>
  <si>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</si>
  <si>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</si>
  <si>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</si>
  <si>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</si>
  <si>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</si>
  <si>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</si>
  <si>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</si>
  <si>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</si>
  <si>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</si>
  <si>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</si>
  <si>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</si>
  <si>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</si>
  <si>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</si>
  <si>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</si>
  <si>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</si>
  <si>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</si>
  <si>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</si>
  <si>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</si>
  <si>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</si>
  <si>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</si>
  <si>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</si>
  <si>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</si>
  <si>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</si>
  <si>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</si>
  <si>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</si>
  <si>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</si>
  <si>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</si>
  <si>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</si>
  <si>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</si>
  <si>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</si>
  <si>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</si>
  <si>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</si>
  <si>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</si>
  <si>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</si>
  <si>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</si>
  <si>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</si>
  <si>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</si>
  <si>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</si>
  <si>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</si>
  <si>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</si>
  <si>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</si>
  <si>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</si>
  <si>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</si>
  <si>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</si>
  <si>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</si>
  <si>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</si>
  <si>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</si>
  <si>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</si>
  <si>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</si>
  <si>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</si>
  <si>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</si>
  <si>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</si>
  <si>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</si>
  <si>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</si>
  <si>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</si>
  <si>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</si>
  <si>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</si>
  <si>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</si>
  <si>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</si>
  <si>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</si>
  <si>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</si>
  <si>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</si>
  <si>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</si>
  <si>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</si>
  <si>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</si>
  <si>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</si>
  <si>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</si>
  <si>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</si>
  <si>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</si>
  <si>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</si>
  <si>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</si>
  <si>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</si>
  <si>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</si>
  <si>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</si>
  <si>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</si>
  <si>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</si>
  <si>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</si>
  <si>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</si>
  <si>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</si>
  <si>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</si>
  <si>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</si>
  <si>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</si>
  <si>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</si>
  <si>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</si>
  <si>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</si>
  <si>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</si>
  <si>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</si>
  <si>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</si>
  <si>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</si>
  <si>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</si>
  <si>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</si>
  <si>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</si>
  <si>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</si>
  <si>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</si>
  <si>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</si>
  <si>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</si>
  <si>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</si>
  <si>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</si>
  <si>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</si>
  <si>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</si>
  <si>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</si>
  <si>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</si>
  <si>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</si>
  <si>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</si>
  <si>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</si>
  <si>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</si>
  <si>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</si>
  <si>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</si>
  <si>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</si>
  <si>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</si>
  <si>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</si>
  <si>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</si>
  <si>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</si>
  <si>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</si>
  <si>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</si>
  <si>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</si>
  <si>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</si>
  <si>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</si>
  <si>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</si>
  <si>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</si>
  <si>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</si>
  <si>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</si>
  <si>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</si>
  <si>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</si>
  <si>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</si>
  <si>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</si>
  <si>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</si>
  <si>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</si>
  <si>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</si>
  <si>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</si>
  <si>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</si>
  <si>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</si>
  <si>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</si>
  <si>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</si>
  <si>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</si>
  <si>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</si>
  <si>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</si>
  <si>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</si>
  <si>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</si>
  <si>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</si>
  <si>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</si>
  <si>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</si>
  <si>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</si>
  <si>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</si>
  <si>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</si>
  <si>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</si>
  <si>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</si>
  <si>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</si>
  <si>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</si>
  <si>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</si>
  <si>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</si>
  <si>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</si>
  <si>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</si>
  <si>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</si>
  <si>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</si>
  <si>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</si>
  <si>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</si>
  <si>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</si>
  <si>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</si>
  <si>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</si>
  <si>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</si>
  <si>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</si>
  <si>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</si>
  <si>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</si>
  <si>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</si>
  <si>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</si>
  <si>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</si>
  <si>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</si>
  <si>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</si>
  <si>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</si>
  <si>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</si>
  <si>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</si>
  <si>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</si>
  <si>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</si>
  <si>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</si>
  <si>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</si>
  <si>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</si>
  <si>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</si>
  <si>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</si>
  <si>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</si>
  <si>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</si>
  <si>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</si>
  <si>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</si>
  <si>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</si>
  <si>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</si>
  <si>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</si>
  <si>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</si>
  <si>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</si>
  <si>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</si>
  <si>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</si>
  <si>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</si>
  <si>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</si>
  <si>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</si>
  <si>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</si>
  <si>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</si>
  <si>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</si>
  <si>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</si>
  <si>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</si>
  <si>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</si>
  <si>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</si>
  <si>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</si>
  <si>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</si>
  <si>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</si>
  <si>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</si>
  <si>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</si>
  <si>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</si>
  <si>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</si>
  <si>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</si>
  <si>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</si>
  <si>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</si>
  <si>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</si>
  <si>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</si>
  <si>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</si>
  <si>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</si>
  <si>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</si>
  <si>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</si>
  <si>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</si>
  <si>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</si>
  <si>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</si>
  <si>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</si>
  <si>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</si>
  <si>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</si>
  <si>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</si>
  <si>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</si>
  <si>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</si>
  <si>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</si>
  <si>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</si>
  <si>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</si>
  <si>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</si>
  <si>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</si>
  <si>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</si>
  <si>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</si>
  <si>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</si>
  <si>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</si>
  <si>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</si>
  <si>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</si>
  <si>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</si>
  <si>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</si>
  <si>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</si>
  <si>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</si>
  <si>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</si>
  <si>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</si>
  <si>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</si>
  <si>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</si>
  <si>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</si>
  <si>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</si>
  <si>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</si>
  <si>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</si>
  <si>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</si>
  <si>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</si>
  <si>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</si>
  <si>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</si>
  <si>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</si>
  <si>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</si>
  <si>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</si>
  <si>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</si>
  <si>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</si>
  <si>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</si>
  <si>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</si>
  <si>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</si>
  <si>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</si>
  <si>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</si>
  <si>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</si>
  <si>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</si>
  <si>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</si>
  <si>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</si>
  <si>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</si>
  <si>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</si>
  <si>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</si>
  <si>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</si>
  <si>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</si>
  <si>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</si>
  <si>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</si>
  <si>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</si>
  <si>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</si>
  <si>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</si>
  <si>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</si>
  <si>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</si>
  <si>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</si>
  <si>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</si>
  <si>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</si>
  <si>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</si>
  <si>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</si>
  <si>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</si>
  <si>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</si>
  <si>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</si>
  <si>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</si>
  <si>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</si>
  <si>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</si>
  <si>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</si>
  <si>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</si>
  <si>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</si>
  <si>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</si>
  <si>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</si>
  <si>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</si>
  <si>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</si>
  <si>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</si>
  <si>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</si>
  <si>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</si>
  <si>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</si>
  <si>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</si>
  <si>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</si>
  <si>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</si>
  <si>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</si>
  <si>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</si>
  <si>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</si>
  <si>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</si>
  <si>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</si>
  <si>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</si>
  <si>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</si>
  <si>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</si>
  <si>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</si>
  <si>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</si>
  <si>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</si>
  <si>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</si>
  <si>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</si>
  <si>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</si>
  <si>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</si>
  <si>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</si>
  <si>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</si>
  <si>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</si>
  <si>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</si>
  <si>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</si>
  <si>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</si>
  <si>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</si>
  <si>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</si>
  <si>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</si>
  <si>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</si>
  <si>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</si>
  <si>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</si>
  <si>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</si>
  <si>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</si>
  <si>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</si>
  <si>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</si>
  <si>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</si>
  <si>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</si>
  <si>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</si>
  <si>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</si>
  <si>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</si>
  <si>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</si>
  <si>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</si>
  <si>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</si>
  <si>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</si>
  <si>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</si>
  <si>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</si>
  <si>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</si>
  <si>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</si>
  <si>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</si>
  <si>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</si>
  <si>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</si>
  <si>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</si>
  <si>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</si>
  <si>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</si>
  <si>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</si>
  <si>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</si>
  <si>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</si>
  <si>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</si>
  <si>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</si>
  <si>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</si>
  <si>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</si>
  <si>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</si>
  <si>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</si>
  <si>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</si>
  <si>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</si>
  <si>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</si>
  <si>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</si>
  <si>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</si>
  <si>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</si>
  <si>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</si>
  <si>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</si>
  <si>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</si>
  <si>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</si>
  <si>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</si>
  <si>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</si>
  <si>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</si>
  <si>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</si>
  <si>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</si>
  <si>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</si>
  <si>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</si>
  <si>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</si>
  <si>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</si>
  <si>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</si>
  <si>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</si>
  <si>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</si>
  <si>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</si>
  <si>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</si>
  <si>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</si>
  <si>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</si>
  <si>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</si>
  <si>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</si>
  <si>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</si>
  <si>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</si>
  <si>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</si>
  <si>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</si>
  <si>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</si>
  <si>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</si>
  <si>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</si>
  <si>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</si>
  <si>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</si>
  <si>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</si>
  <si>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</si>
  <si>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</si>
  <si>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</si>
  <si>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</si>
  <si>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</si>
  <si>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</si>
  <si>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</si>
  <si>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</si>
  <si>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</si>
  <si>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</si>
  <si>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</si>
  <si>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</si>
  <si>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</si>
  <si>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</si>
  <si>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</si>
  <si>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</si>
  <si>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</si>
  <si>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</si>
  <si>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</si>
  <si>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</si>
  <si>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</si>
  <si>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</si>
  <si>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</si>
  <si>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</si>
  <si>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</si>
  <si>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</si>
  <si>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</si>
  <si>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</si>
  <si>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</si>
  <si>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</si>
  <si>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</si>
  <si>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</si>
  <si>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</si>
  <si>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</si>
  <si>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</si>
  <si>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</si>
  <si>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</si>
  <si>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</si>
  <si>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</si>
  <si>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</si>
  <si>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</si>
  <si>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</si>
  <si>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</si>
  <si>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</si>
  <si>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</si>
  <si>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</si>
  <si>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</si>
  <si>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</si>
  <si>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</si>
  <si>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</si>
  <si>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</si>
  <si>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</si>
  <si>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</si>
  <si>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</si>
  <si>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</si>
  <si>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</si>
  <si>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</si>
  <si>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</si>
  <si>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</si>
  <si>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</si>
  <si>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</si>
  <si>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</si>
  <si>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</si>
  <si>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</si>
  <si>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</si>
  <si>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</si>
  <si>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</si>
  <si>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</si>
  <si>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</si>
  <si>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</si>
  <si>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</si>
  <si>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</si>
  <si>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</si>
  <si>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</si>
  <si>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</si>
  <si>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</si>
  <si>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</si>
  <si>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</si>
  <si>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</si>
  <si>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</si>
  <si>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</si>
  <si>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</si>
  <si>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</si>
  <si>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</si>
  <si>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</si>
  <si>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</si>
  <si>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</si>
  <si>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</si>
  <si>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</si>
  <si>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</si>
  <si>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</si>
  <si>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</si>
  <si>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</si>
  <si>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</si>
  <si>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</si>
  <si>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</si>
  <si>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</si>
  <si>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</si>
  <si>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</si>
  <si>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</si>
  <si>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</si>
  <si>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</si>
  <si>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</si>
  <si>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</si>
  <si>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</si>
  <si>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</si>
  <si>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</si>
  <si>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</si>
  <si>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</si>
  <si>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</si>
  <si>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</si>
  <si>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</si>
  <si>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</si>
  <si>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</si>
  <si>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</si>
  <si>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</si>
  <si>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</si>
  <si>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</si>
  <si>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</si>
  <si>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</si>
  <si>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</si>
  <si>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</si>
  <si>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</si>
  <si>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</si>
  <si>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</si>
  <si>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</si>
  <si>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</si>
  <si>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</si>
  <si>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</si>
  <si>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</si>
  <si>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</si>
  <si>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</si>
  <si>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</si>
  <si>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</si>
  <si>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</si>
  <si>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</si>
  <si>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</si>
  <si>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</si>
  <si>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</si>
  <si>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</si>
  <si>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</si>
  <si>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</si>
  <si>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</si>
  <si>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</si>
  <si>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</si>
  <si>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</si>
  <si>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</si>
  <si>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</si>
  <si>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</si>
  <si>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</si>
  <si>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</si>
  <si>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</si>
  <si>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</si>
  <si>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</si>
  <si>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</si>
  <si>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</si>
  <si>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</si>
  <si>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</si>
  <si>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</si>
  <si>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</si>
  <si>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</si>
  <si>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</si>
  <si>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</si>
  <si>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</si>
  <si>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</si>
  <si>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</si>
  <si>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</si>
  <si>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</si>
  <si>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</si>
  <si>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</si>
  <si>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</si>
  <si>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</si>
  <si>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</si>
  <si>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</si>
  <si>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</si>
  <si>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</si>
  <si>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</si>
  <si>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</si>
  <si>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</si>
  <si>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</si>
  <si>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</si>
  <si>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</si>
  <si>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</si>
  <si>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</si>
  <si>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</si>
  <si>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</si>
  <si>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</si>
  <si>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</si>
  <si>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</si>
  <si>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</si>
  <si>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</si>
  <si>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</si>
  <si>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</si>
  <si>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</si>
  <si>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</si>
  <si>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</si>
  <si>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</si>
  <si>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</si>
  <si>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</si>
  <si>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</si>
  <si>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</si>
  <si>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</si>
  <si>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</si>
  <si>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</si>
  <si>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</si>
  <si>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</si>
  <si>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</si>
  <si>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</si>
  <si>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</si>
  <si>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</si>
  <si>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</si>
  <si>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</si>
  <si>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</si>
  <si>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</si>
  <si>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</si>
  <si>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</si>
  <si>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</si>
  <si>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</si>
  <si>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</si>
  <si>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</si>
  <si>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</si>
  <si>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</si>
  <si>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</si>
  <si>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</si>
  <si>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</si>
  <si>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</si>
  <si>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</si>
  <si>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</si>
  <si>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</si>
  <si>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</si>
  <si>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</si>
  <si>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</si>
  <si>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</si>
  <si>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</si>
  <si>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</si>
  <si>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</si>
  <si>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</si>
  <si>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</si>
  <si>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</si>
  <si>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</si>
  <si>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</si>
  <si>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</si>
  <si>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</si>
  <si>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</si>
  <si>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</si>
  <si>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</si>
  <si>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</si>
  <si>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</si>
  <si>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</si>
  <si>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</si>
  <si>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</si>
  <si>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</si>
  <si>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</si>
  <si>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</si>
  <si>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</si>
  <si>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</si>
  <si>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</si>
  <si>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</si>
  <si>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</si>
  <si>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</si>
  <si>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</si>
  <si>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</si>
  <si>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</si>
  <si>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</si>
  <si>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</si>
  <si>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</si>
  <si>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</si>
  <si>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</si>
  <si>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</si>
  <si>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</si>
  <si>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</si>
  <si>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</si>
  <si>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</si>
  <si>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</si>
  <si>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</si>
  <si>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</si>
  <si>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</si>
  <si>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</si>
  <si>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</si>
  <si>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</si>
  <si>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</si>
  <si>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</si>
  <si>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</si>
  <si>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</si>
  <si>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</si>
  <si>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</si>
  <si>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</si>
  <si>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</si>
  <si>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</si>
  <si>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</si>
  <si>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</si>
  <si>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</si>
  <si>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</si>
  <si>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</si>
  <si>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</si>
  <si>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</si>
  <si>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</si>
  <si>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</si>
  <si>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</si>
  <si>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</si>
  <si>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</si>
  <si>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</si>
  <si>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</si>
  <si>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</si>
  <si>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</si>
  <si>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</si>
  <si>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</si>
  <si>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</si>
  <si>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</si>
  <si>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</si>
  <si>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</si>
  <si>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</si>
  <si>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</si>
  <si>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</si>
  <si>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</si>
  <si>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</si>
  <si>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</si>
  <si>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</si>
  <si>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</si>
  <si>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</si>
  <si>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</si>
  <si>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</si>
  <si>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</si>
  <si>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</si>
  <si>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</si>
  <si>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</si>
  <si>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</si>
  <si>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</si>
  <si>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</si>
  <si>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</si>
  <si>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</si>
  <si>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</si>
  <si>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</si>
  <si>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</si>
  <si>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</si>
  <si>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</si>
  <si>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</si>
  <si>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</si>
  <si>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</si>
  <si>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</si>
  <si>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</si>
  <si>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</si>
  <si>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</si>
  <si>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</si>
  <si>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</si>
  <si>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</si>
  <si>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</si>
  <si>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</si>
  <si>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</si>
  <si>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</si>
  <si>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</si>
  <si>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</si>
  <si>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</si>
  <si>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</si>
  <si>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</si>
  <si>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</si>
  <si>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</si>
  <si>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</si>
  <si>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</si>
  <si>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</si>
  <si>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</si>
  <si>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</si>
  <si>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</si>
  <si>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</si>
  <si>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</si>
  <si>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</si>
  <si>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</si>
  <si>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</si>
  <si>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</si>
  <si>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</si>
  <si>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</si>
  <si>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</si>
  <si>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</si>
  <si>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</si>
  <si>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</si>
  <si>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</si>
  <si>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</si>
  <si>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</si>
  <si>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</si>
  <si>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</si>
  <si>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</si>
  <si>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</si>
  <si>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</si>
  <si>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</si>
  <si>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</si>
  <si>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</si>
  <si>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</si>
  <si>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</si>
  <si>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</si>
  <si>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</si>
  <si>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</si>
  <si>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</si>
  <si>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</si>
  <si>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</si>
  <si>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</si>
  <si>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</si>
  <si>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</si>
  <si>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</si>
  <si>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</si>
  <si>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</si>
  <si>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</si>
  <si>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</si>
  <si>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</si>
  <si>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</si>
  <si>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</si>
  <si>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</si>
  <si>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</si>
  <si>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</si>
  <si>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</si>
  <si>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</si>
  <si>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</si>
  <si>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</si>
  <si>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</si>
  <si>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</si>
  <si>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</si>
  <si>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</si>
  <si>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</si>
  <si>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</si>
  <si>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</si>
  <si>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</si>
  <si>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</si>
  <si>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</si>
  <si>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</si>
  <si>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</si>
  <si>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</si>
  <si>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</si>
  <si>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</si>
  <si>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</si>
  <si>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</si>
  <si>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</si>
  <si>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</si>
  <si>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</si>
  <si>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</si>
  <si>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</si>
  <si>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</si>
  <si>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</si>
  <si>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</si>
  <si>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</si>
  <si>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</si>
  <si>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</si>
  <si>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</si>
  <si>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</si>
  <si>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</si>
  <si>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</si>
  <si>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</si>
  <si>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</si>
  <si>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</si>
  <si>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</si>
  <si>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</si>
  <si>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</si>
  <si>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</si>
  <si>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</si>
  <si>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</si>
  <si>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</si>
  <si>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</si>
  <si>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</si>
  <si>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</si>
  <si>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</si>
  <si>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</si>
  <si>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</si>
  <si>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</si>
  <si>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</si>
  <si>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</si>
  <si>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</si>
  <si>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</si>
  <si>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</si>
  <si>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</si>
  <si>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</si>
  <si>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</si>
  <si>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</si>
  <si>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</si>
  <si>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</si>
  <si>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</si>
  <si>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</si>
  <si>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</si>
  <si>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</si>
  <si>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</si>
  <si>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</si>
  <si>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</si>
  <si>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</si>
  <si>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</si>
  <si>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</si>
  <si>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</si>
  <si>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</si>
  <si>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</si>
  <si>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</si>
  <si>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</si>
  <si>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</si>
  <si>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</si>
  <si>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</si>
  <si>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</si>
  <si>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</si>
  <si>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</si>
  <si>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</si>
  <si>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</si>
  <si>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</si>
  <si>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</si>
  <si>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</si>
  <si>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</si>
  <si>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</si>
  <si>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</si>
  <si>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</si>
  <si>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</si>
  <si>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</si>
  <si>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</si>
  <si>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</si>
  <si>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</si>
  <si>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</si>
  <si>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</si>
  <si>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</si>
  <si>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</si>
  <si>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</si>
  <si>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</si>
  <si>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</si>
  <si>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</si>
  <si>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</si>
  <si>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</si>
  <si>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</si>
  <si>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</si>
  <si>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</si>
  <si>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</si>
  <si>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</si>
  <si>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</si>
  <si>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</si>
  <si>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</si>
  <si>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</si>
  <si>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</si>
  <si>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</si>
  <si>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</si>
  <si>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</si>
  <si>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</si>
  <si>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</si>
  <si>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</si>
  <si>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</si>
  <si>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</si>
  <si>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</si>
  <si>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</si>
  <si>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</si>
  <si>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</si>
  <si>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</si>
  <si>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</si>
  <si>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</si>
  <si>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</si>
  <si>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</si>
  <si>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</si>
  <si>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</si>
  <si>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</si>
  <si>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</si>
  <si>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</si>
  <si>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</si>
  <si>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</si>
  <si>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</si>
  <si>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</si>
  <si>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</si>
  <si>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</si>
  <si>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</si>
  <si>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</si>
  <si>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</si>
  <si>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</si>
  <si>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</si>
  <si>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</si>
  <si>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</si>
  <si>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</si>
  <si>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</si>
  <si>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</si>
  <si>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</si>
  <si>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</si>
  <si>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</si>
  <si>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</si>
  <si>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</si>
  <si>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</si>
  <si>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</si>
  <si>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</si>
  <si>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</si>
  <si>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</si>
  <si>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</si>
  <si>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</si>
  <si>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</si>
  <si>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</si>
  <si>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</si>
  <si>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</si>
  <si>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</si>
  <si>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</si>
  <si>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</si>
  <si>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</si>
  <si>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</si>
  <si>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</si>
  <si>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</si>
  <si>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</si>
  <si>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</si>
  <si>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</si>
  <si>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</si>
  <si>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</si>
  <si>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</si>
  <si>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</si>
  <si>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</si>
  <si>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</si>
  <si>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</si>
  <si>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</si>
  <si>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</si>
  <si>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</si>
  <si>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</si>
  <si>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</si>
  <si>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</si>
  <si>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</si>
  <si>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</si>
  <si>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</si>
  <si>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</si>
  <si>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</si>
  <si>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</si>
  <si>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</si>
  <si>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</si>
  <si>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</si>
  <si>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</si>
  <si>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</si>
  <si>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</si>
  <si>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</si>
  <si>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</si>
  <si>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</si>
  <si>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</si>
  <si>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</si>
  <si>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</si>
  <si>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</si>
  <si>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</si>
  <si>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</si>
  <si>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</si>
  <si>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</si>
  <si>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</si>
  <si>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</si>
  <si>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</si>
  <si>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</si>
  <si>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</si>
  <si>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</si>
  <si>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</si>
  <si>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</si>
  <si>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</si>
  <si>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</si>
  <si>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</si>
  <si>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</si>
  <si>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</si>
  <si>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</si>
  <si>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</si>
  <si>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</si>
  <si>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</si>
  <si>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</si>
  <si>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</si>
  <si>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</si>
  <si>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</si>
  <si>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</si>
  <si>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</si>
  <si>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</si>
  <si>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</si>
  <si>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</si>
  <si>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</si>
  <si>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</si>
  <si>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</si>
  <si>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</si>
  <si>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</si>
  <si>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</si>
  <si>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</si>
  <si>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</si>
  <si>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</si>
  <si>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</si>
  <si>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</si>
  <si>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</si>
  <si>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</si>
  <si>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</si>
  <si>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</si>
  <si>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</si>
  <si>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</si>
  <si>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</si>
  <si>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</si>
  <si>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</si>
  <si>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</si>
  <si>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</si>
  <si>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</si>
  <si>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</si>
  <si>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</si>
  <si>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</si>
  <si>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</si>
  <si>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</si>
  <si>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</si>
  <si>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</si>
  <si>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</si>
  <si>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</si>
  <si>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</si>
  <si>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</si>
  <si>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</si>
  <si>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</si>
  <si>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</si>
  <si>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</si>
  <si>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</si>
  <si>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</si>
  <si>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</si>
  <si>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</si>
  <si>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</si>
  <si>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</si>
  <si>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</si>
  <si>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</si>
  <si>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</si>
  <si>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</si>
  <si>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</si>
  <si>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</si>
  <si>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</si>
  <si>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</si>
  <si>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</si>
  <si>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</si>
  <si>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</si>
  <si>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</si>
  <si>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</si>
  <si>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</si>
  <si>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</si>
  <si>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</si>
  <si>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</si>
  <si>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</si>
  <si>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</si>
  <si>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</si>
  <si>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</si>
  <si>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</si>
  <si>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</si>
  <si>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</si>
  <si>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</si>
  <si>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</si>
  <si>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</si>
  <si>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</si>
  <si>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</si>
  <si>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</si>
  <si>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</si>
  <si>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</si>
  <si>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</si>
  <si>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</si>
  <si>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</si>
  <si>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</si>
  <si>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</si>
  <si>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</si>
  <si>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</si>
  <si>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</si>
  <si>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</si>
  <si>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</si>
  <si>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</si>
  <si>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</si>
  <si>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</si>
  <si>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</si>
  <si>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</si>
  <si>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</si>
  <si>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</si>
  <si>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</si>
  <si>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</si>
  <si>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</si>
  <si>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</si>
  <si>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</si>
  <si>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</si>
  <si>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</si>
  <si>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</si>
  <si>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</si>
  <si>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</si>
  <si>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</si>
  <si>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</si>
  <si>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</si>
  <si>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</si>
  <si>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</si>
  <si>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</si>
  <si>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</si>
  <si>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</si>
  <si>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</si>
  <si>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</si>
  <si>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</si>
  <si>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</si>
  <si>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</si>
  <si>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</si>
  <si>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</si>
  <si>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</si>
  <si>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</si>
  <si>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</si>
  <si>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</si>
  <si>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</si>
  <si>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</si>
  <si>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</si>
  <si>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</si>
  <si>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</si>
  <si>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</si>
  <si>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</si>
  <si>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</si>
  <si>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</si>
  <si>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</si>
  <si>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</si>
  <si>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</si>
  <si>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</si>
  <si>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</si>
  <si>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</si>
  <si>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</si>
  <si>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</si>
  <si>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</si>
  <si>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</si>
  <si>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</si>
  <si>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</si>
  <si>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</si>
  <si>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</si>
  <si>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</si>
  <si>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</si>
  <si>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</si>
  <si>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</si>
  <si>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</si>
  <si>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</si>
  <si>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</si>
  <si>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</si>
  <si>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</si>
  <si>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</si>
  <si>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</si>
  <si>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</si>
  <si>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</si>
  <si>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</si>
  <si>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</si>
  <si>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</si>
  <si>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</si>
  <si>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</si>
  <si>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</si>
  <si>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</si>
  <si>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</si>
  <si>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</si>
  <si>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</si>
  <si>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</si>
  <si>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</si>
  <si>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</si>
  <si>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</si>
  <si>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</si>
  <si>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</si>
  <si>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</si>
  <si>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</si>
  <si>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</si>
  <si>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</si>
  <si>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</si>
  <si>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</si>
  <si>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</si>
  <si>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</si>
  <si>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</si>
  <si>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</si>
  <si>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</si>
  <si>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</si>
  <si>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</si>
  <si>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</si>
  <si>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</si>
  <si>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</si>
  <si>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</si>
  <si>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</si>
  <si>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</si>
  <si>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</si>
  <si>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</si>
  <si>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</si>
  <si>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</si>
  <si>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</si>
  <si>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</si>
  <si>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</si>
  <si>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</si>
  <si>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</si>
  <si>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</si>
  <si>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</si>
  <si>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</si>
  <si>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</si>
  <si>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</si>
  <si>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</si>
  <si>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</si>
  <si>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</si>
  <si>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</si>
  <si>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</si>
  <si>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</si>
  <si>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</si>
  <si>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</si>
  <si>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</si>
  <si>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</si>
  <si>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</si>
  <si>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</si>
  <si>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</si>
  <si>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</si>
  <si>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</si>
  <si>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</si>
  <si>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</si>
  <si>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</si>
  <si>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</si>
  <si>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</si>
  <si>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</si>
  <si>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</si>
  <si>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</si>
  <si>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</si>
  <si>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</si>
  <si>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</si>
  <si>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</si>
  <si>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</si>
  <si>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</si>
  <si>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</si>
  <si>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</si>
  <si>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</si>
  <si>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</si>
  <si>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</si>
  <si>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</si>
  <si>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</si>
  <si>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</si>
  <si>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</si>
  <si>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</si>
  <si>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</si>
  <si>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</si>
  <si>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</si>
  <si>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</si>
  <si>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</si>
  <si>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</si>
  <si>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</si>
  <si>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</si>
  <si>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</si>
  <si>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</si>
  <si>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</si>
  <si>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</si>
  <si>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</si>
  <si>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</si>
  <si>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</si>
  <si>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</si>
  <si>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</si>
  <si>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</si>
  <si>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</si>
  <si>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</si>
  <si>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</si>
  <si>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</si>
  <si>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</si>
  <si>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</si>
  <si>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</si>
  <si>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</si>
  <si>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</si>
  <si>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</si>
  <si>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</si>
  <si>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</si>
  <si>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</si>
  <si>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</si>
  <si>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</si>
  <si>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</si>
  <si>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</si>
  <si>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</si>
  <si>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</si>
  <si>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</si>
  <si>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</si>
  <si>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</si>
  <si>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</si>
  <si>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</si>
  <si>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</si>
  <si>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</si>
  <si>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</si>
  <si>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</si>
  <si>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</si>
  <si>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</si>
  <si>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</si>
  <si>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</si>
  <si>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</si>
  <si>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</si>
  <si>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</si>
  <si>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</si>
  <si>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</si>
  <si>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</si>
  <si>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</si>
  <si>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</si>
  <si>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</si>
  <si>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</si>
  <si>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</si>
  <si>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</si>
  <si>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</si>
  <si>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</si>
  <si>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</si>
  <si>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</si>
  <si>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</si>
  <si>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</si>
  <si>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</si>
  <si>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</si>
  <si>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</si>
  <si>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</si>
  <si>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</si>
  <si>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</si>
  <si>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</si>
  <si>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</si>
  <si>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</si>
  <si>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</si>
  <si>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</si>
  <si>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</si>
  <si>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</si>
  <si>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</si>
  <si>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</si>
  <si>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</si>
  <si>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</si>
  <si>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</si>
  <si>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</si>
  <si>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</si>
  <si>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</si>
  <si>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</si>
  <si>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</si>
  <si>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</si>
  <si>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</si>
  <si>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</si>
  <si>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</si>
  <si>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</si>
  <si>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</si>
  <si>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</si>
  <si>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</si>
  <si>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</si>
  <si>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</si>
  <si>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</si>
  <si>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</si>
  <si>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</si>
  <si>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</si>
  <si>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</si>
  <si>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</si>
  <si>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</si>
  <si>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</si>
  <si>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</si>
  <si>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</si>
  <si>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</si>
  <si>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</si>
  <si>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</si>
  <si>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</si>
  <si>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</si>
  <si>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</si>
  <si>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</si>
  <si>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</si>
  <si>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</si>
  <si>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</si>
  <si>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</si>
  <si>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</si>
  <si>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</si>
  <si>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</si>
  <si>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</si>
  <si>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</si>
  <si>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</si>
  <si>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</si>
  <si>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</si>
  <si>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</si>
  <si>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</si>
  <si>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</si>
  <si>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</si>
  <si>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</si>
  <si>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</si>
  <si>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</si>
  <si>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</si>
  <si>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</si>
  <si>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</si>
  <si>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</si>
  <si>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</si>
  <si>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</si>
  <si>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</si>
  <si>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</si>
  <si>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</si>
  <si>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</si>
  <si>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</si>
  <si>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</si>
  <si>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</si>
  <si>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</si>
  <si>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</si>
  <si>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</si>
  <si>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</si>
  <si>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</si>
  <si>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</si>
  <si>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</si>
  <si>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</si>
  <si>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</si>
  <si>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</si>
  <si>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</si>
  <si>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</si>
  <si>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</si>
  <si>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</si>
  <si>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</si>
  <si>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</si>
  <si>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</si>
  <si>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</si>
  <si>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</si>
  <si>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</si>
  <si>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</si>
  <si>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</si>
  <si>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</si>
  <si>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</si>
  <si>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</si>
  <si>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</si>
  <si>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</si>
  <si>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</si>
  <si>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</si>
  <si>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</si>
  <si>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</si>
  <si>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</si>
  <si>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</si>
  <si>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</si>
  <si>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</si>
  <si>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</si>
  <si>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</si>
  <si>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</si>
  <si>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</si>
  <si>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</si>
  <si>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</si>
  <si>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</si>
  <si>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</si>
  <si>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</si>
  <si>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</si>
  <si>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</si>
  <si>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</si>
  <si>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</si>
  <si>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</si>
  <si>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</si>
  <si>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</si>
  <si>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</si>
  <si>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</si>
  <si>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</si>
  <si>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</si>
  <si>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</si>
  <si>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</si>
  <si>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</si>
  <si>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</si>
  <si>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</si>
  <si>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</si>
  <si>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</si>
  <si>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</si>
  <si>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</si>
  <si>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</si>
  <si>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</si>
  <si>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</si>
  <si>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</si>
  <si>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</si>
  <si>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</si>
  <si>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</si>
  <si>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</si>
  <si>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</si>
  <si>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</si>
  <si>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</si>
  <si>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</si>
  <si>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</si>
  <si>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</si>
  <si>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</si>
  <si>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</si>
  <si>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</si>
  <si>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</si>
  <si>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</si>
  <si>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</si>
  <si>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</si>
  <si>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</si>
  <si>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</si>
  <si>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</si>
  <si>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</si>
  <si>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</si>
  <si>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</si>
  <si>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</si>
  <si>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</si>
  <si>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</si>
  <si>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</si>
  <si>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</si>
  <si>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</si>
  <si>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</si>
  <si>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</si>
  <si>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</si>
  <si>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</si>
  <si>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</si>
  <si>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</si>
  <si>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</si>
  <si>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</si>
  <si>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</si>
  <si>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</si>
  <si>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</si>
  <si>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</si>
  <si>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</si>
  <si>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</si>
  <si>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</si>
  <si>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</si>
  <si>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</si>
  <si>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</si>
  <si>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</si>
  <si>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</si>
  <si>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</si>
  <si>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</si>
  <si>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</si>
  <si>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</si>
  <si>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</si>
  <si>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</si>
  <si>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</si>
  <si>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</si>
  <si>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</si>
  <si>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</si>
  <si>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</si>
  <si>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</si>
  <si>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</si>
  <si>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</si>
  <si>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</si>
  <si>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</si>
  <si>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</si>
  <si>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</si>
  <si>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</si>
  <si>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</si>
  <si>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</si>
  <si>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</si>
  <si>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</si>
  <si>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</si>
  <si>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</si>
  <si>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</si>
  <si>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</si>
  <si>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</si>
  <si>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</si>
  <si>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</si>
  <si>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</si>
  <si>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</si>
  <si>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</si>
  <si>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</si>
  <si>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</si>
  <si>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</si>
  <si>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</si>
  <si>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</si>
  <si>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</si>
  <si>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</si>
  <si>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</si>
  <si>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</si>
  <si>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</si>
  <si>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</si>
  <si>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</si>
  <si>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</si>
  <si>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</si>
  <si>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</si>
  <si>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</si>
  <si>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</si>
  <si>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</si>
  <si>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</si>
  <si>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</si>
  <si>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</si>
  <si>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</si>
  <si>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</si>
  <si>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</si>
  <si>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</si>
  <si>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</si>
  <si>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</si>
  <si>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</si>
  <si>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</si>
  <si>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</si>
  <si>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</si>
  <si>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</si>
  <si>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</si>
  <si>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</si>
  <si>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</si>
  <si>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</si>
  <si>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</si>
  <si>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</si>
  <si>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</si>
  <si>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</si>
  <si>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</si>
  <si>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</si>
  <si>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</si>
  <si>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</si>
  <si>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</si>
  <si>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</si>
  <si>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</si>
  <si>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</si>
  <si>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</si>
  <si>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</si>
  <si>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</si>
  <si>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</si>
  <si>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</si>
  <si>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</si>
  <si>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</si>
  <si>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</si>
  <si>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</si>
  <si>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</si>
  <si>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</si>
  <si>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</si>
  <si>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</si>
  <si>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</si>
  <si>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</si>
  <si>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</si>
  <si>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</si>
  <si>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</si>
  <si>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</si>
  <si>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</si>
  <si>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</si>
  <si>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</si>
  <si>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</si>
  <si>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</si>
  <si>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</si>
  <si>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</si>
  <si>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</si>
  <si>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</si>
  <si>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</si>
  <si>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</si>
  <si>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</si>
  <si>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</si>
  <si>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</si>
  <si>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</si>
  <si>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</si>
  <si>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</si>
  <si>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</si>
  <si>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</si>
  <si>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</si>
  <si>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</si>
  <si>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</si>
  <si>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</si>
  <si>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</si>
  <si>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</si>
  <si>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</si>
  <si>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</si>
  <si>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</si>
  <si>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</si>
  <si>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</si>
  <si>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</si>
  <si>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</si>
  <si>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</si>
  <si>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</si>
  <si>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</si>
  <si>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</si>
  <si>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</si>
  <si>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</si>
  <si>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</si>
  <si>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</si>
  <si>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</si>
  <si>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</si>
  <si>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</si>
  <si>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</si>
  <si>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</si>
  <si>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</si>
  <si>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</si>
  <si>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</si>
  <si>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</si>
  <si>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</si>
  <si>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</si>
  <si>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</si>
  <si>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</si>
  <si>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</si>
  <si>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</si>
  <si>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</si>
  <si>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</si>
  <si>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</si>
  <si>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</si>
  <si>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</si>
  <si>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</si>
  <si>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</si>
  <si>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</si>
  <si>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</si>
  <si>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</si>
  <si>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</si>
  <si>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</si>
  <si>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</si>
  <si>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</si>
  <si>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</si>
  <si>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</si>
  <si>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</si>
  <si>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</si>
  <si>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</si>
  <si>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</si>
  <si>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</si>
  <si>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</si>
  <si>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</si>
  <si>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</si>
  <si>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</si>
  <si>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</si>
  <si>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</si>
  <si>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</si>
  <si>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</si>
  <si>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</si>
  <si>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</si>
  <si>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</si>
  <si>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</si>
  <si>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</si>
  <si>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</si>
  <si>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</si>
  <si>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</si>
  <si>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</si>
  <si>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</si>
  <si>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</si>
  <si>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</si>
  <si>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</si>
  <si>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</si>
  <si>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</si>
  <si>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</si>
  <si>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</si>
  <si>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</si>
  <si>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</si>
  <si>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</si>
  <si>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</si>
  <si>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</si>
  <si>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</si>
  <si>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</si>
  <si>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</si>
  <si>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</si>
  <si>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</si>
  <si>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</si>
  <si>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</si>
  <si>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</si>
  <si>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</si>
  <si>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</si>
  <si>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</si>
  <si>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</si>
  <si>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</si>
  <si>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</si>
  <si>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</si>
  <si>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</si>
  <si>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</si>
  <si>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</si>
  <si>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</si>
  <si>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</si>
  <si>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</si>
  <si>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</si>
  <si>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</si>
  <si>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</si>
  <si>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</si>
  <si>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</si>
  <si>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</si>
  <si>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</si>
  <si>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</si>
  <si>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</si>
  <si>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</si>
  <si>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</si>
  <si>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</si>
  <si>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</si>
  <si>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</si>
  <si>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</si>
  <si>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</si>
  <si>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</si>
  <si>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</si>
  <si>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</si>
  <si>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</si>
  <si>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</si>
  <si>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</si>
  <si>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</si>
  <si>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</si>
  <si>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</si>
  <si>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</si>
  <si>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</si>
  <si>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</si>
  <si>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</si>
  <si>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</si>
  <si>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</si>
  <si>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</si>
  <si>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</si>
  <si>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</si>
  <si>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</si>
  <si>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</si>
  <si>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</si>
  <si>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</si>
  <si>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</si>
  <si>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</si>
  <si>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</si>
  <si>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</si>
  <si>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</si>
  <si>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</si>
  <si>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</si>
  <si>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</si>
  <si>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</si>
  <si>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</si>
  <si>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</si>
  <si>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</si>
  <si>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</si>
  <si>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</si>
  <si>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</si>
  <si>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</si>
  <si>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</si>
  <si>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</si>
  <si>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</si>
  <si>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</si>
  <si>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</si>
  <si>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</si>
  <si>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</si>
  <si>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</si>
  <si>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</si>
  <si>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</si>
  <si>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</si>
  <si>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</si>
  <si>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</si>
  <si>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</si>
  <si>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</si>
  <si>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</si>
  <si>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</si>
  <si>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</si>
  <si>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</si>
  <si>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</si>
  <si>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</si>
  <si>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</si>
  <si>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</si>
  <si>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</si>
  <si>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</si>
  <si>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</si>
  <si>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</si>
  <si>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</si>
  <si>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</si>
  <si>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</si>
  <si>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</si>
  <si>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</si>
  <si>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</si>
  <si>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</si>
  <si>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</si>
  <si>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</si>
  <si>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</si>
  <si>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</si>
  <si>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</si>
  <si>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</si>
  <si>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</si>
  <si>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</si>
  <si>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</si>
  <si>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</si>
  <si>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</si>
  <si>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</si>
  <si>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</si>
  <si>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</si>
  <si>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</si>
  <si>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</si>
  <si>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</si>
  <si>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</si>
  <si>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</si>
  <si>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</si>
  <si>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</si>
  <si>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</si>
  <si>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</si>
  <si>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</si>
  <si>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</si>
  <si>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</si>
  <si>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</si>
  <si>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</si>
  <si>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</si>
  <si>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</si>
  <si>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</si>
  <si>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</si>
  <si>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</si>
  <si>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</si>
  <si>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</si>
  <si>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</si>
  <si>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</si>
  <si>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</si>
  <si>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</si>
  <si>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</si>
  <si>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</si>
  <si>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</si>
  <si>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</si>
  <si>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</si>
  <si>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</si>
  <si>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</si>
  <si>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</si>
  <si>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</si>
  <si>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</si>
  <si>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</si>
  <si>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</si>
  <si>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</si>
  <si>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</si>
  <si>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</si>
  <si>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</si>
  <si>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</si>
  <si>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</si>
  <si>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</si>
  <si>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</si>
  <si>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</si>
  <si>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</si>
  <si>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</si>
  <si>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</si>
  <si>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</si>
  <si>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</si>
  <si>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</si>
  <si>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</si>
  <si>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</si>
  <si>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</si>
  <si>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</si>
  <si>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</si>
  <si>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</si>
  <si>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</si>
  <si>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</si>
  <si>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</si>
  <si>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</si>
  <si>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</si>
  <si>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</si>
  <si>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</si>
  <si>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</si>
  <si>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</si>
  <si>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</si>
  <si>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</si>
  <si>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</si>
  <si>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</si>
  <si>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</si>
  <si>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</si>
  <si>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</si>
  <si>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</si>
  <si>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</si>
  <si>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</si>
  <si>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</si>
  <si>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</si>
  <si>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</si>
  <si>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</si>
  <si>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</si>
  <si>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</si>
  <si>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</si>
  <si>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</si>
  <si>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</si>
  <si>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</si>
  <si>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</si>
  <si>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</si>
  <si>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</si>
  <si>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</si>
  <si>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</si>
  <si>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</si>
  <si>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</si>
  <si>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</si>
  <si>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</si>
  <si>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</si>
  <si>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</si>
  <si>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</si>
  <si>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</si>
  <si>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</si>
  <si>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</si>
  <si>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</si>
  <si>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</si>
  <si>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</si>
  <si>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</si>
  <si>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</si>
  <si>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</si>
  <si>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</si>
  <si>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</si>
  <si>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</si>
  <si>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</si>
  <si>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</si>
  <si>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</si>
  <si>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</si>
  <si>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</si>
  <si>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</si>
  <si>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</si>
  <si>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</si>
  <si>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</si>
  <si>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</si>
  <si>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</si>
  <si>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</si>
  <si>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</si>
  <si>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</si>
  <si>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</si>
  <si>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</si>
  <si>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</si>
  <si>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</si>
  <si>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</si>
  <si>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</si>
  <si>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</si>
  <si>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</si>
  <si>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</si>
  <si>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</si>
  <si>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</si>
  <si>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</si>
  <si>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</si>
  <si>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</si>
  <si>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</si>
  <si>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</si>
  <si>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</si>
  <si>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</si>
  <si>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</si>
  <si>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</si>
  <si>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</si>
  <si>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</si>
  <si>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</si>
  <si>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</si>
  <si>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</si>
  <si>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</si>
  <si>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</si>
  <si>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</si>
  <si>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</si>
  <si>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</si>
  <si>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</si>
  <si>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</si>
  <si>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</si>
  <si>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</si>
  <si>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</si>
  <si>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</si>
  <si>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</si>
  <si>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</si>
  <si>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</si>
  <si>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</si>
  <si>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</si>
  <si>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</si>
  <si>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</si>
  <si>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</si>
  <si>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</si>
  <si>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</si>
  <si>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</si>
  <si>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</si>
  <si>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</si>
  <si>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</si>
  <si>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</si>
  <si>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</si>
  <si>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</si>
  <si>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</si>
  <si>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</si>
  <si>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</si>
  <si>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</si>
  <si>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</si>
  <si>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</si>
  <si>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</si>
  <si>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</si>
  <si>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</si>
  <si>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</si>
  <si>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</si>
  <si>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</si>
  <si>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</si>
  <si>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</si>
  <si>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</si>
  <si>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</si>
  <si>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</si>
  <si>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</si>
  <si>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</si>
  <si>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</si>
  <si>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</si>
  <si>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</si>
  <si>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</si>
  <si>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</si>
  <si>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</si>
  <si>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</si>
  <si>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</si>
  <si>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</si>
  <si>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</si>
  <si>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</si>
  <si>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</si>
  <si>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</si>
  <si>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</si>
  <si>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</si>
  <si>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</si>
  <si>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</si>
  <si>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</si>
  <si>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</si>
  <si>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</si>
  <si>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</si>
  <si>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</si>
  <si>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</si>
  <si>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</si>
  <si>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</si>
  <si>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</si>
  <si>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</si>
  <si>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</si>
  <si>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</si>
  <si>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</si>
  <si>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</si>
  <si>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</si>
  <si>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</si>
  <si>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</si>
  <si>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</si>
  <si>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</si>
  <si>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</si>
  <si>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</si>
  <si>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</si>
  <si>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</si>
  <si>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</si>
  <si>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</si>
  <si>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</si>
  <si>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</si>
  <si>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</si>
  <si>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</si>
  <si>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</si>
  <si>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</si>
  <si>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</si>
  <si>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</si>
  <si>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</si>
  <si>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</si>
  <si>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</si>
  <si>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</si>
  <si>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</si>
  <si>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</si>
  <si>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</si>
  <si>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</si>
  <si>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</si>
  <si>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</si>
  <si>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</si>
  <si>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</si>
  <si>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</si>
  <si>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</si>
  <si>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</si>
  <si>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</si>
  <si>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</si>
  <si>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</si>
  <si>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</si>
  <si>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</si>
  <si>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</si>
  <si>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</si>
  <si>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</si>
  <si>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</si>
  <si>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</si>
  <si>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</si>
  <si>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</si>
  <si>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</si>
  <si>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</si>
  <si>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</si>
  <si>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</si>
  <si>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</si>
  <si>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</si>
  <si>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</si>
  <si>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</si>
  <si>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</si>
  <si>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</si>
  <si>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</si>
  <si>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</si>
  <si>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</si>
  <si>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</si>
  <si>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</si>
  <si>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</si>
  <si>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</si>
  <si>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</si>
  <si>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</si>
  <si>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</si>
  <si>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</si>
  <si>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</si>
  <si>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</si>
  <si>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</si>
  <si>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</si>
  <si>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</si>
  <si>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</si>
  <si>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</si>
  <si>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</si>
  <si>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</si>
  <si>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</si>
  <si>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</si>
  <si>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</si>
  <si>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</si>
  <si>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</si>
  <si>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</si>
  <si>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</si>
  <si>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</si>
  <si>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</si>
  <si>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</si>
  <si>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</si>
  <si>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</si>
  <si>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</si>
  <si>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</si>
  <si>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</si>
  <si>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</si>
  <si>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</si>
  <si>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</si>
  <si>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</si>
  <si>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</si>
  <si>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</si>
  <si>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</si>
  <si>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</si>
  <si>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</si>
  <si>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</si>
  <si>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</si>
  <si>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</si>
  <si>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</si>
  <si>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</si>
  <si>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</si>
  <si>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</si>
  <si>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</si>
  <si>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</si>
  <si>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</si>
  <si>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</si>
  <si>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</si>
  <si>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</si>
  <si>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</si>
  <si>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</si>
  <si>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</si>
  <si>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</si>
  <si>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</si>
  <si>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</si>
  <si>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</si>
  <si>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</si>
  <si>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</si>
  <si>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</si>
  <si>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</si>
  <si>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</si>
  <si>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</si>
  <si>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</si>
  <si>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</si>
  <si>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</si>
  <si>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</si>
  <si>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</si>
  <si>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</si>
  <si>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</si>
  <si>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</si>
  <si>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</si>
  <si>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</si>
  <si>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</si>
  <si>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</si>
  <si>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</si>
  <si>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</si>
  <si>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</si>
  <si>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</si>
  <si>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</si>
  <si>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</si>
  <si>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</si>
  <si>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</si>
  <si>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</si>
  <si>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</si>
  <si>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</si>
  <si>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</si>
  <si>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</si>
  <si>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</si>
  <si>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</si>
  <si>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</si>
  <si>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</si>
  <si>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</si>
  <si>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</si>
  <si>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</si>
  <si>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</si>
  <si>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</si>
  <si>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</si>
  <si>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</si>
  <si>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</si>
  <si>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</si>
  <si>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</si>
  <si>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</si>
  <si>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</si>
  <si>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</si>
  <si>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</si>
  <si>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</si>
  <si>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</si>
  <si>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</si>
  <si>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</si>
  <si>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</si>
  <si>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</si>
  <si>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</si>
  <si>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</si>
  <si>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</si>
  <si>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</si>
  <si>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</si>
  <si>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</si>
  <si>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</si>
  <si>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</si>
  <si>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</si>
  <si>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</si>
  <si>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</si>
  <si>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</si>
  <si>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</si>
  <si>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</si>
  <si>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</si>
  <si>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</si>
  <si>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</si>
  <si>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</si>
  <si>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</si>
  <si>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</si>
  <si>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</si>
  <si>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</si>
  <si>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</si>
  <si>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</si>
  <si>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</si>
  <si>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</si>
  <si>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</si>
  <si>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</si>
  <si>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</si>
  <si>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</si>
  <si>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</si>
  <si>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</si>
  <si>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</si>
  <si>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</si>
  <si>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</si>
  <si>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</si>
  <si>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</si>
  <si>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</si>
  <si>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</si>
  <si>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</si>
  <si>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</si>
  <si>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</si>
  <si>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</si>
  <si>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</si>
  <si>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</si>
  <si>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</si>
  <si>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</si>
  <si>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</si>
  <si>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</si>
  <si>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</si>
  <si>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</si>
  <si>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</si>
  <si>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</si>
  <si>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</si>
  <si>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</si>
  <si>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</si>
  <si>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</si>
  <si>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</si>
  <si>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</si>
  <si>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</si>
  <si>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</si>
  <si>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</si>
  <si>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</si>
  <si>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</si>
  <si>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</si>
  <si>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</si>
  <si>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</si>
  <si>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</si>
  <si>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</si>
  <si>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</si>
  <si>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</si>
  <si>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</si>
  <si>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</si>
  <si>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</si>
  <si>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</si>
  <si>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</si>
  <si>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</si>
  <si>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</si>
  <si>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</si>
  <si>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</si>
  <si>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</si>
  <si>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</si>
  <si>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</si>
  <si>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</si>
  <si>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</si>
  <si>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</si>
  <si>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</si>
  <si>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</si>
  <si>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</si>
  <si>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</si>
  <si>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</si>
  <si>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</si>
  <si>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</si>
  <si>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</si>
  <si>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</si>
  <si>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</si>
  <si>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</si>
  <si>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</si>
  <si>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</si>
  <si>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</si>
  <si>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</si>
  <si>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</si>
  <si>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</si>
  <si>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</si>
  <si>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</si>
  <si>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</si>
  <si>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</si>
  <si>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</si>
  <si>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</si>
  <si>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</si>
  <si>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</si>
  <si>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</si>
  <si>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</si>
  <si>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</si>
  <si>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</si>
  <si>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</si>
  <si>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</si>
  <si>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</si>
  <si>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</si>
  <si>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</si>
  <si>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</si>
  <si>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</si>
  <si>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</si>
  <si>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</si>
  <si>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</si>
  <si>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</si>
  <si>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</si>
  <si>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</si>
  <si>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</si>
  <si>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</si>
  <si>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</si>
  <si>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</si>
  <si>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</si>
  <si>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</si>
  <si>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</si>
  <si>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</si>
  <si>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</si>
  <si>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</si>
  <si>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</si>
  <si>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</si>
  <si>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</si>
  <si>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</si>
  <si>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</si>
  <si>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</si>
  <si>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</si>
  <si>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</si>
  <si>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</si>
  <si>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</si>
  <si>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</si>
  <si>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</si>
  <si>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</si>
  <si>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</si>
  <si>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</si>
  <si>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</si>
  <si>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</si>
  <si>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</si>
  <si>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</si>
  <si>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</si>
  <si>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</si>
  <si>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</si>
  <si>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</si>
  <si>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</si>
  <si>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</si>
  <si>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</si>
  <si>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</si>
  <si>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</si>
  <si>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</si>
  <si>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</si>
  <si>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</si>
  <si>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</si>
  <si>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</si>
  <si>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</si>
  <si>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</si>
  <si>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</si>
  <si>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</si>
  <si>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</si>
  <si>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</si>
  <si>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</si>
  <si>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</si>
  <si>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</si>
  <si>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</si>
  <si>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</si>
  <si>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</si>
  <si>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</si>
  <si>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</si>
  <si>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</si>
  <si>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</si>
  <si>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</si>
  <si>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</si>
  <si>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</si>
  <si>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</si>
  <si>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</si>
  <si>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</si>
  <si>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</si>
  <si>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</si>
  <si>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</si>
  <si>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</si>
  <si>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</si>
  <si>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</si>
  <si>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</si>
  <si>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</si>
  <si>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</si>
  <si>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</si>
  <si>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</si>
  <si>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</si>
  <si>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</si>
  <si>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</si>
  <si>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</si>
  <si>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</si>
  <si>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</si>
  <si>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</si>
  <si>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</si>
  <si>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</si>
  <si>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</si>
  <si>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</si>
  <si>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</si>
  <si>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</si>
  <si>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</si>
  <si>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</si>
  <si>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</si>
  <si>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</si>
  <si>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</si>
  <si>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</si>
  <si>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</si>
  <si>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</si>
  <si>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</si>
  <si>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</si>
  <si>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</si>
  <si>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</si>
  <si>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</si>
  <si>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</si>
  <si>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</si>
  <si>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</si>
  <si>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</si>
  <si>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</si>
  <si>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</si>
  <si>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</si>
  <si>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</si>
  <si>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</si>
  <si>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</si>
  <si>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</si>
  <si>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</si>
  <si>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</si>
  <si>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</si>
  <si>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</si>
  <si>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</si>
  <si>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</si>
  <si>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</si>
  <si>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</si>
  <si>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</si>
  <si>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</si>
  <si>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</si>
  <si>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</si>
  <si>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</si>
  <si>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</si>
  <si>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</si>
  <si>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</si>
  <si>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</si>
  <si>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</si>
  <si>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</si>
  <si>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</si>
  <si>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</si>
  <si>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</si>
  <si>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</si>
  <si>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</si>
  <si>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</si>
  <si>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</si>
  <si>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</si>
  <si>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</si>
  <si>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</si>
  <si>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</si>
  <si>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</si>
  <si>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</si>
  <si>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</si>
  <si>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</si>
  <si>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</si>
  <si>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</si>
  <si>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</si>
  <si>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</si>
  <si>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</si>
  <si>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</si>
  <si>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</si>
  <si>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</si>
  <si>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</si>
  <si>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</si>
  <si>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</si>
  <si>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</si>
  <si>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</si>
  <si>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</si>
  <si>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</si>
  <si>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</si>
  <si>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</si>
  <si>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</si>
  <si>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</si>
  <si>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</si>
  <si>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</si>
  <si>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</si>
  <si>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</si>
  <si>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</si>
  <si>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</si>
  <si>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</si>
  <si>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</si>
  <si>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</si>
  <si>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</si>
  <si>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</si>
  <si>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</si>
  <si>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</si>
  <si>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</si>
  <si>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</si>
  <si>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</si>
  <si>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</si>
  <si>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</si>
  <si>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</si>
  <si>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</si>
  <si>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</si>
  <si>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</si>
  <si>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</si>
  <si>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</si>
  <si>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</si>
  <si>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</si>
  <si>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</si>
  <si>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</si>
  <si>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</si>
  <si>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</si>
  <si>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</si>
  <si>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</si>
  <si>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</si>
  <si>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</si>
  <si>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</si>
  <si>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</si>
  <si>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</si>
  <si>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</si>
  <si>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</si>
  <si>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</si>
  <si>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</si>
  <si>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</si>
  <si>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</si>
  <si>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</si>
  <si>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</si>
  <si>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</si>
  <si>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</si>
  <si>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</si>
  <si>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</si>
  <si>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</si>
  <si>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</si>
  <si>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</si>
  <si>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</si>
  <si>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</si>
  <si>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</si>
  <si>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</si>
  <si>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</si>
  <si>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</si>
  <si>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</si>
  <si>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</si>
  <si>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</si>
  <si>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</si>
  <si>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</si>
  <si>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</si>
  <si>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</si>
  <si>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</si>
  <si>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</si>
  <si>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</si>
  <si>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</si>
  <si>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</si>
  <si>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</si>
  <si>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</si>
  <si>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</si>
  <si>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</si>
  <si>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</si>
  <si>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</si>
  <si>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</si>
  <si>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</si>
  <si>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</si>
  <si>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</si>
  <si>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</si>
  <si>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</si>
  <si>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</si>
  <si>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</si>
  <si>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</si>
  <si>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</si>
  <si>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</si>
  <si>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</si>
  <si>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</si>
  <si>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</si>
  <si>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</si>
  <si>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</si>
  <si>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</si>
  <si>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</si>
  <si>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</si>
  <si>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</si>
  <si>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</si>
  <si>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</si>
  <si>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</si>
  <si>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</si>
  <si>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</si>
  <si>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</si>
  <si>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</si>
  <si>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</si>
  <si>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</si>
  <si>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</si>
  <si>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</si>
  <si>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</si>
  <si>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</si>
  <si>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</si>
  <si>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</si>
  <si>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</si>
  <si>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</si>
  <si>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</si>
  <si>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</si>
  <si>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</si>
  <si>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</si>
  <si>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</si>
  <si>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</si>
  <si>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</si>
  <si>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</si>
  <si>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</si>
  <si>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</si>
  <si>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</si>
  <si>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</si>
  <si>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</si>
  <si>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</si>
  <si>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</si>
  <si>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</si>
  <si>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</si>
  <si>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</si>
  <si>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</si>
  <si>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</si>
  <si>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</si>
  <si>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</si>
  <si>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</si>
  <si>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</si>
  <si>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</si>
  <si>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</si>
  <si>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</si>
  <si>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</si>
  <si>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</si>
  <si>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</si>
  <si>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</si>
  <si>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</si>
  <si>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</si>
  <si>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</si>
  <si>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</si>
  <si>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</si>
  <si>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</si>
  <si>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</si>
  <si>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</si>
  <si>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</si>
  <si>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</si>
  <si>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</si>
  <si>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</si>
  <si>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</si>
  <si>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</si>
  <si>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</si>
  <si>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</si>
  <si>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</si>
  <si>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</si>
  <si>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</si>
  <si>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</si>
  <si>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</si>
  <si>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</si>
  <si>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</si>
  <si>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</si>
  <si>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</si>
  <si>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</si>
  <si>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</si>
  <si>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</si>
  <si>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</si>
  <si>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</si>
  <si>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</si>
  <si>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</si>
  <si>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</si>
  <si>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</si>
  <si>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</si>
  <si>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</si>
  <si>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</si>
  <si>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</si>
  <si>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</si>
  <si>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</si>
  <si>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</si>
  <si>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</si>
  <si>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</si>
  <si>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</si>
  <si>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</si>
  <si>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</si>
  <si>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</si>
  <si>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</si>
  <si>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</si>
  <si>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</si>
  <si>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</si>
  <si>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</si>
  <si>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</si>
  <si>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</si>
  <si>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</si>
  <si>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</si>
  <si>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</si>
  <si>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</si>
  <si>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</si>
  <si>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</si>
  <si>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</si>
  <si>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</si>
  <si>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</si>
  <si>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</si>
  <si>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</si>
  <si>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</si>
  <si>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</si>
  <si>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</si>
  <si>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</si>
  <si>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</si>
  <si>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</si>
  <si>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</si>
  <si>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</si>
  <si>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</si>
  <si>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</si>
  <si>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</si>
  <si>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</si>
  <si>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</si>
  <si>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</si>
  <si>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</si>
  <si>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</si>
  <si>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</si>
  <si>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</si>
  <si>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</si>
  <si>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</si>
  <si>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</si>
  <si>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</si>
  <si>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</si>
  <si>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</si>
  <si>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</si>
  <si>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</si>
  <si>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</si>
  <si>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</si>
  <si>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</si>
  <si>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</si>
  <si>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</si>
  <si>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</si>
  <si>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</si>
  <si>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</si>
  <si>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</si>
  <si>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</si>
  <si>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</si>
  <si>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</si>
  <si>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</si>
  <si>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</si>
  <si>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</si>
  <si>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</si>
  <si>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</si>
  <si>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</si>
  <si>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</si>
  <si>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</si>
  <si>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</si>
  <si>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</si>
  <si>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</si>
  <si>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</si>
  <si>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</si>
  <si>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</si>
  <si>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</si>
  <si>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</si>
  <si>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</si>
  <si>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</si>
  <si>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</si>
  <si>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</si>
  <si>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</si>
  <si>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</si>
  <si>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</si>
  <si>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</si>
  <si>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</si>
  <si>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</si>
  <si>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</si>
  <si>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</si>
  <si>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</si>
  <si>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</si>
  <si>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</si>
  <si>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</si>
  <si>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</si>
  <si>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</si>
  <si>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</si>
  <si>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</si>
  <si>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</si>
  <si>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</si>
  <si>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</si>
  <si>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</si>
  <si>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</si>
  <si>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</si>
  <si>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</si>
  <si>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</si>
  <si>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</si>
  <si>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</si>
  <si>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</si>
  <si>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</si>
  <si>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</si>
  <si>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</si>
  <si>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</si>
  <si>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</si>
  <si>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</si>
  <si>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</si>
  <si>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</si>
  <si>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</si>
  <si>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</si>
  <si>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</si>
  <si>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</si>
  <si>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</si>
  <si>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</si>
  <si>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</si>
  <si>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</si>
  <si>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</si>
  <si>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</si>
  <si>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</si>
  <si>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</si>
  <si>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</si>
  <si>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</si>
  <si>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</si>
  <si>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</si>
  <si>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</si>
  <si>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</si>
  <si>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</si>
  <si>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</si>
  <si>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</si>
  <si>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</si>
  <si>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</si>
  <si>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</si>
  <si>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</si>
  <si>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</si>
  <si>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</si>
  <si>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</si>
  <si>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</si>
  <si>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</si>
  <si>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</si>
  <si>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</si>
  <si>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</si>
  <si>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</si>
  <si>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</si>
  <si>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</si>
  <si>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</si>
  <si>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</si>
  <si>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</si>
  <si>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</si>
  <si>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</si>
  <si>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</si>
  <si>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</si>
  <si>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</si>
  <si>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</si>
  <si>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</si>
  <si>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</si>
  <si>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</si>
  <si>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</si>
  <si>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</si>
  <si>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</si>
  <si>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</si>
  <si>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</si>
  <si>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</si>
  <si>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</si>
  <si>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</si>
  <si>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</si>
  <si>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</si>
  <si>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</si>
  <si>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</si>
  <si>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</si>
  <si>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</si>
  <si>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</si>
  <si>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</si>
  <si>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</si>
  <si>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</si>
  <si>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</si>
  <si>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</si>
  <si>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</si>
  <si>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</si>
  <si>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</si>
  <si>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</si>
  <si>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</si>
  <si>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</si>
  <si>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</si>
  <si>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</si>
  <si>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</si>
  <si>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</si>
  <si>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</si>
  <si>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</si>
  <si>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</si>
  <si>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</si>
  <si>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</si>
  <si>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</si>
  <si>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</si>
  <si>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</si>
  <si>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</si>
  <si>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</si>
  <si>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</si>
  <si>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</si>
  <si>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</si>
  <si>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</si>
  <si>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</si>
  <si>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</si>
  <si>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</si>
  <si>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</si>
  <si>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</si>
  <si>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</si>
  <si>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</si>
  <si>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</si>
  <si>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</si>
  <si>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</si>
  <si>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</si>
  <si>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</si>
  <si>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</si>
  <si>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</si>
  <si>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</si>
  <si>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</si>
  <si>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</si>
  <si>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</si>
  <si>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</si>
  <si>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</si>
  <si>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</si>
  <si>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</si>
  <si>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</si>
  <si>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</si>
  <si>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</si>
  <si>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</si>
  <si>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</si>
  <si>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</si>
  <si>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</si>
  <si>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</si>
  <si>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</si>
  <si>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</si>
  <si>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</si>
  <si>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</si>
  <si>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</si>
  <si>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</si>
  <si>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</si>
  <si>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</si>
  <si>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</si>
  <si>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</si>
  <si>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</si>
  <si>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</si>
  <si>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</si>
  <si>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</si>
  <si>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</si>
  <si>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</si>
  <si>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</si>
  <si>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</si>
  <si>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</si>
  <si>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</si>
  <si>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</si>
  <si>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</si>
  <si>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</si>
  <si>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</si>
  <si>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</si>
  <si>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</si>
  <si>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</si>
  <si>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</si>
  <si>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</si>
  <si>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</si>
  <si>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</si>
  <si>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</si>
  <si>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</si>
  <si>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</si>
  <si>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</si>
  <si>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</si>
  <si>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</si>
  <si>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</si>
  <si>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</si>
  <si>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</si>
  <si>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</si>
  <si>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</si>
  <si>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</si>
  <si>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</si>
  <si>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</si>
  <si>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</si>
  <si>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</si>
  <si>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</si>
  <si>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</si>
  <si>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</si>
  <si>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</si>
  <si>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</si>
  <si>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</si>
  <si>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</si>
  <si>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</si>
  <si>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</si>
  <si>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</si>
  <si>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</si>
  <si>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</si>
  <si>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</si>
  <si>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</si>
  <si>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</si>
  <si>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</si>
  <si>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</si>
  <si>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</si>
  <si>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</si>
  <si>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</si>
  <si>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</si>
  <si>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</si>
  <si>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</si>
  <si>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</si>
  <si>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</si>
  <si>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</si>
  <si>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</si>
  <si>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</si>
  <si>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</si>
  <si>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</si>
  <si>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</si>
  <si>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</si>
  <si>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</si>
  <si>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</si>
  <si>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</si>
  <si>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</si>
  <si>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</si>
  <si>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</si>
  <si>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</si>
  <si>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</si>
  <si>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</si>
  <si>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</si>
  <si>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</si>
  <si>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</si>
  <si>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</si>
  <si>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</si>
  <si>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</si>
  <si>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</si>
  <si>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</si>
  <si>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</si>
  <si>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</si>
  <si>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</si>
  <si>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</si>
  <si>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</si>
  <si>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</si>
  <si>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</si>
  <si>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</si>
  <si>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</si>
  <si>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</si>
  <si>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</si>
  <si>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</si>
  <si>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</si>
  <si>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</si>
  <si>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</si>
  <si>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</si>
  <si>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</si>
  <si>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</si>
  <si>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</si>
  <si>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</si>
  <si>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</si>
  <si>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</si>
  <si>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</si>
  <si>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</si>
  <si>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</si>
  <si>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</si>
  <si>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</si>
  <si>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</si>
  <si>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</si>
  <si>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</si>
  <si>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</si>
  <si>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</si>
  <si>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</si>
  <si>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</si>
  <si>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</si>
  <si>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</si>
  <si>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</si>
  <si>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</si>
  <si>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</si>
  <si>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</si>
  <si>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</si>
  <si>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</si>
  <si>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</si>
  <si>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</si>
  <si>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</si>
  <si>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</si>
  <si>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</si>
  <si>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</si>
  <si>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</si>
  <si>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</si>
  <si>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</si>
  <si>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</si>
  <si>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</si>
  <si>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</si>
  <si>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</si>
  <si>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</si>
  <si>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</si>
  <si>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</si>
  <si>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</si>
  <si>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</si>
  <si>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</si>
  <si>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</si>
  <si>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</si>
  <si>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</si>
  <si>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</si>
  <si>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</si>
  <si>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</si>
  <si>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</si>
  <si>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</si>
  <si>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</si>
  <si>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</si>
  <si>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</si>
  <si>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</si>
  <si>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</si>
  <si>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</si>
  <si>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</si>
  <si>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</si>
  <si>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</si>
  <si>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</si>
  <si>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</si>
  <si>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</si>
  <si>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</si>
  <si>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</si>
  <si>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</si>
  <si>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</si>
  <si>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</si>
  <si>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</si>
  <si>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</si>
  <si>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</si>
  <si>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</si>
  <si>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</si>
  <si>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</si>
  <si>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</si>
  <si>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</si>
  <si>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</si>
  <si>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</si>
  <si>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</si>
  <si>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</si>
  <si>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</si>
  <si>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</si>
  <si>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</si>
  <si>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</si>
  <si>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</si>
  <si>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</si>
  <si>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</si>
  <si>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</si>
  <si>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</si>
  <si>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</si>
  <si>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</si>
  <si>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</si>
  <si>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</si>
  <si>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</si>
  <si>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</si>
  <si>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</si>
  <si>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</si>
  <si>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</si>
  <si>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</si>
  <si>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</si>
  <si>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</si>
  <si>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</si>
  <si>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</si>
  <si>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</si>
  <si>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</si>
  <si>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</si>
  <si>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</si>
  <si>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</si>
  <si>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</si>
  <si>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</si>
  <si>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</si>
  <si>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</si>
  <si>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</si>
  <si>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</si>
  <si>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</si>
  <si>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</si>
  <si>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</si>
  <si>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</si>
  <si>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</si>
  <si>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</si>
  <si>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</si>
  <si>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</si>
  <si>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</si>
  <si>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</si>
  <si>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</si>
  <si>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</si>
  <si>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</si>
  <si>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</si>
  <si>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</si>
  <si>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</si>
  <si>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</si>
  <si>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</si>
  <si>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</si>
  <si>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</si>
  <si>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</si>
  <si>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</si>
  <si>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</si>
  <si>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</si>
  <si>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</si>
  <si>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</si>
  <si>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</si>
  <si>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</si>
  <si>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</si>
  <si>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</si>
  <si>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</si>
  <si>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</si>
  <si>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</si>
  <si>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</si>
  <si>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</si>
  <si>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</si>
  <si>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</si>
  <si>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</si>
  <si>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</si>
  <si>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</si>
  <si>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</si>
  <si>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</si>
  <si>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</si>
  <si>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</si>
  <si>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</si>
  <si>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</si>
  <si>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</si>
  <si>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</si>
  <si>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</si>
  <si>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</si>
  <si>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</si>
  <si>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</si>
  <si>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</si>
  <si>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</si>
  <si>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</si>
  <si>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</si>
  <si>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</si>
  <si>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</si>
  <si>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</si>
  <si>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</si>
  <si>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</si>
  <si>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</si>
  <si>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</si>
  <si>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</si>
  <si>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</si>
  <si>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</si>
  <si>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</si>
  <si>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</si>
  <si>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</si>
  <si>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</si>
  <si>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</si>
  <si>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</si>
  <si>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</si>
  <si>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</si>
  <si>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</si>
  <si>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</si>
  <si>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</si>
  <si>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</si>
  <si>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</si>
  <si>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</si>
  <si>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</si>
  <si>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</si>
  <si>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</si>
  <si>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</si>
  <si>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</si>
  <si>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</si>
  <si>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</si>
  <si>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</si>
  <si>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</si>
  <si>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</si>
  <si>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</si>
  <si>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</si>
  <si>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</si>
  <si>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</si>
  <si>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</si>
  <si>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</si>
  <si>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</si>
  <si>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</si>
  <si>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</si>
  <si>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</si>
  <si>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</si>
  <si>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</si>
  <si>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</si>
  <si>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</si>
  <si>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</si>
  <si>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</si>
  <si>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</si>
  <si>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</si>
  <si>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</si>
  <si>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</si>
  <si>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</si>
  <si>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</si>
  <si>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</si>
  <si>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</si>
  <si>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</si>
  <si>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</si>
  <si>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</si>
  <si>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</si>
  <si>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</si>
  <si>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</si>
  <si>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</si>
  <si>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</si>
  <si>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</si>
  <si>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</si>
  <si>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</si>
  <si>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</si>
  <si>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</si>
  <si>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</si>
  <si>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</si>
  <si>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</si>
  <si>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</si>
  <si>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</si>
  <si>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</si>
  <si>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</si>
  <si>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</si>
  <si>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</si>
  <si>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</si>
  <si>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</si>
  <si>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</si>
  <si>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</si>
  <si>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</si>
  <si>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</si>
  <si>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</si>
  <si>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</si>
  <si>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</si>
  <si>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</si>
  <si>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</si>
  <si>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</si>
  <si>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</si>
  <si>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</si>
  <si>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</si>
  <si>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</si>
  <si>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</si>
  <si>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</si>
  <si>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</si>
  <si>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</si>
  <si>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</si>
  <si>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</si>
  <si>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</si>
  <si>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</si>
  <si>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</si>
  <si>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</si>
  <si>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</si>
  <si>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</si>
  <si>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</si>
  <si>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</si>
  <si>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</si>
  <si>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</si>
  <si>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</si>
  <si>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</si>
  <si>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</si>
  <si>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</si>
  <si>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</si>
  <si>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</si>
  <si>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</si>
  <si>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</si>
  <si>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</si>
  <si>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</si>
  <si>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</si>
  <si>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</si>
  <si>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</si>
  <si>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</si>
  <si>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</si>
  <si>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</si>
  <si>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</si>
  <si>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</si>
  <si>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</si>
  <si>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</si>
  <si>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</si>
  <si>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</si>
  <si>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</si>
  <si>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</si>
  <si>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</si>
  <si>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</si>
  <si>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</si>
  <si>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</si>
  <si>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</si>
  <si>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</si>
  <si>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</si>
  <si>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</si>
  <si>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</si>
  <si>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</si>
  <si>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</si>
  <si>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</si>
  <si>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</si>
  <si>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</si>
  <si>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</si>
  <si>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</si>
  <si>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</si>
  <si>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</si>
  <si>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</si>
  <si>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</si>
  <si>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</si>
  <si>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</si>
  <si>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</si>
  <si>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</si>
  <si>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</si>
  <si>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</si>
  <si>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</si>
  <si>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</si>
  <si>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</si>
  <si>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</si>
  <si>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</si>
  <si>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</si>
  <si>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</si>
  <si>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</si>
  <si>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</si>
  <si>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</si>
  <si>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</si>
  <si>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</si>
  <si>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</si>
  <si>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</si>
  <si>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</si>
  <si>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</si>
  <si>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</si>
  <si>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</si>
  <si>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</si>
  <si>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</si>
  <si>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</si>
  <si>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</si>
  <si>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</si>
  <si>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</si>
  <si>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</si>
  <si>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</si>
  <si>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</si>
  <si>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</si>
  <si>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</si>
  <si>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</si>
  <si>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</si>
  <si>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</si>
  <si>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</si>
  <si>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</si>
  <si>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</si>
  <si>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</si>
  <si>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</si>
  <si>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</si>
  <si>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</si>
  <si>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</si>
  <si>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</si>
  <si>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</si>
  <si>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</si>
  <si>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</si>
  <si>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</si>
  <si>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</si>
  <si>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</si>
  <si>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</si>
  <si>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</si>
  <si>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</si>
  <si>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</si>
  <si>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</si>
  <si>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</si>
  <si>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</si>
  <si>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</si>
  <si>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</si>
  <si>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</si>
  <si>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</si>
  <si>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</si>
  <si>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</si>
  <si>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</si>
  <si>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</si>
  <si>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</si>
  <si>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</si>
  <si>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</si>
  <si>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</si>
  <si>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</si>
  <si>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</si>
  <si>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</si>
  <si>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</si>
  <si>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</si>
  <si>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</si>
  <si>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</si>
  <si>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</si>
  <si>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</si>
  <si>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</si>
  <si>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</si>
  <si>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</si>
  <si>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</si>
  <si>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</si>
  <si>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</si>
  <si>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</si>
  <si>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</si>
  <si>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</si>
  <si>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</si>
  <si>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</si>
  <si>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</si>
  <si>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</si>
  <si>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</si>
  <si>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</si>
  <si>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</si>
  <si>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</si>
  <si>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</si>
  <si>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</si>
  <si>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</si>
  <si>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</si>
  <si>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</si>
  <si>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</si>
  <si>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</si>
  <si>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</si>
  <si>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</si>
  <si>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</si>
  <si>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</si>
  <si>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</si>
  <si>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</si>
  <si>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</si>
  <si>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</si>
  <si>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</si>
  <si>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</si>
  <si>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</si>
  <si>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</si>
  <si>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</si>
  <si>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</si>
  <si>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</si>
  <si>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</si>
  <si>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</si>
  <si>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</si>
  <si>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</si>
  <si>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</si>
  <si>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</si>
  <si>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</si>
  <si>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</si>
  <si>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</si>
  <si>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</si>
  <si>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</si>
  <si>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</si>
  <si>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</si>
  <si>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</si>
  <si>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</si>
  <si>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</si>
  <si>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</si>
  <si>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</si>
  <si>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</si>
  <si>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</si>
  <si>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</si>
  <si>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</si>
  <si>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</si>
  <si>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</si>
  <si>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</si>
  <si>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</si>
  <si>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</si>
  <si>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</si>
  <si>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</si>
  <si>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</si>
  <si>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</si>
  <si>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</si>
  <si>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</si>
  <si>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</si>
  <si>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</si>
  <si>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</si>
  <si>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</si>
  <si>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</si>
  <si>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</si>
  <si>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</si>
  <si>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</si>
  <si>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</si>
  <si>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</si>
  <si>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</si>
  <si>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</si>
  <si>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</si>
  <si>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</si>
  <si>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</si>
  <si>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</si>
  <si>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</si>
  <si>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</si>
  <si>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</si>
  <si>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</si>
  <si>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</si>
  <si>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</si>
  <si>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</si>
  <si>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</si>
  <si>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</si>
  <si>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</si>
  <si>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</si>
  <si>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</si>
  <si>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</si>
  <si>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</si>
  <si>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</si>
  <si>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</si>
  <si>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</si>
  <si>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</si>
  <si>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</si>
  <si>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</si>
  <si>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</si>
  <si>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</si>
  <si>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</si>
  <si>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</si>
  <si>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</si>
  <si>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</si>
  <si>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</si>
  <si>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</si>
  <si>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</si>
  <si>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</si>
  <si>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</si>
  <si>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</si>
  <si>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</si>
  <si>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</si>
  <si>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</si>
  <si>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</si>
  <si>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</si>
  <si>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</si>
  <si>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</si>
  <si>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</si>
  <si>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</si>
  <si>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</si>
  <si>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</si>
  <si>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</si>
  <si>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</si>
  <si>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</si>
  <si>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</si>
  <si>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</si>
  <si>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</si>
  <si>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</si>
  <si>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</si>
  <si>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</si>
  <si>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</si>
  <si>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</si>
  <si>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</si>
  <si>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</si>
  <si>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</si>
  <si>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</si>
  <si>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</si>
  <si>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</si>
  <si>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</si>
  <si>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</si>
  <si>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</si>
  <si>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</si>
  <si>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</si>
  <si>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</si>
  <si>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</si>
  <si>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</si>
  <si>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</si>
  <si>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</si>
  <si>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</si>
  <si>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</si>
  <si>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</si>
  <si>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</si>
  <si>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</si>
  <si>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</si>
  <si>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</si>
  <si>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</si>
  <si>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</si>
  <si>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</si>
  <si>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</si>
  <si>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</si>
  <si>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</si>
  <si>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</si>
  <si>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</si>
  <si>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</si>
  <si>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</si>
  <si>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</si>
  <si>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</si>
  <si>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</si>
  <si>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</si>
  <si>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</si>
  <si>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</si>
  <si>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</si>
  <si>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</si>
  <si>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</si>
  <si>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</si>
  <si>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</si>
  <si>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</si>
  <si>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</si>
  <si>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</si>
  <si>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</si>
  <si>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</si>
  <si>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</si>
  <si>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</si>
  <si>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</si>
  <si>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</si>
  <si>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</si>
  <si>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</si>
  <si>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</si>
  <si>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</si>
  <si>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</si>
  <si>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</si>
  <si>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</si>
  <si>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</si>
  <si>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</si>
  <si>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</si>
  <si>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</si>
  <si>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</si>
  <si>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</si>
  <si>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</si>
  <si>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</si>
  <si>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</si>
  <si>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</si>
  <si>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</si>
  <si>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</si>
  <si>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</si>
  <si>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</si>
  <si>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</si>
  <si>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</si>
  <si>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</si>
  <si>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</si>
  <si>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</si>
  <si>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</si>
  <si>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</si>
  <si>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</si>
  <si>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</si>
  <si>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</si>
  <si>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</si>
  <si>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</si>
  <si>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</si>
  <si>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</si>
  <si>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</si>
  <si>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</si>
  <si>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</si>
  <si>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</si>
  <si>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</si>
  <si>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</si>
  <si>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</si>
  <si>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</si>
  <si>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</si>
  <si>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</si>
  <si>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</si>
  <si>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</si>
  <si>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</si>
  <si>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</si>
  <si>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</si>
  <si>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</si>
  <si>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</si>
  <si>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</si>
  <si>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</si>
  <si>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</si>
  <si>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</si>
  <si>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</si>
  <si>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</si>
  <si>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</si>
  <si>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</si>
  <si>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</si>
  <si>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</si>
  <si>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</si>
  <si>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</si>
  <si>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</si>
  <si>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</si>
  <si>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</si>
  <si>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</si>
  <si>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</si>
  <si>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</si>
  <si>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</si>
  <si>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</si>
  <si>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</si>
  <si>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</si>
  <si>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</si>
  <si>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</si>
  <si>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</si>
  <si>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</si>
  <si>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</si>
  <si>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</si>
  <si>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</si>
  <si>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</si>
  <si>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</si>
  <si>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</si>
  <si>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</si>
  <si>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</si>
  <si>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</si>
  <si>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</si>
  <si>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</si>
  <si>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</si>
  <si>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</si>
  <si>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</si>
  <si>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</si>
  <si>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</si>
  <si>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</si>
  <si>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</si>
  <si>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</si>
  <si>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</si>
  <si>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</si>
  <si>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</si>
  <si>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</si>
  <si>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</si>
  <si>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</si>
  <si>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</si>
  <si>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</si>
  <si>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</si>
  <si>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</si>
  <si>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</si>
  <si>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</si>
  <si>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</si>
  <si>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</si>
  <si>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</si>
  <si>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</si>
  <si>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</si>
  <si>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</si>
  <si>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</si>
  <si>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</si>
  <si>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</si>
  <si>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</si>
  <si>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</si>
  <si>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</si>
  <si>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</si>
  <si>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</si>
  <si>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</si>
  <si>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</si>
  <si>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</si>
  <si>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</si>
  <si>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</si>
  <si>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</si>
  <si>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</si>
  <si>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</si>
  <si>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</si>
  <si>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</si>
  <si>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</si>
  <si>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</si>
  <si>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</si>
  <si>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</si>
  <si>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</si>
  <si>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</si>
  <si>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</si>
  <si>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</si>
  <si>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</si>
  <si>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</si>
  <si>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</si>
  <si>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</si>
  <si>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</si>
  <si>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</si>
  <si>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</si>
  <si>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</si>
  <si>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</si>
  <si>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</si>
  <si>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</si>
  <si>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</si>
  <si>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</si>
  <si>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</si>
  <si>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</si>
  <si>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</si>
  <si>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</si>
  <si>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</si>
  <si>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</si>
  <si>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</si>
  <si>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</si>
  <si>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</si>
  <si>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</si>
  <si>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</si>
  <si>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</si>
  <si>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</si>
  <si>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</si>
  <si>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</si>
  <si>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</si>
  <si>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</si>
  <si>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</si>
  <si>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</si>
  <si>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</si>
  <si>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</si>
  <si>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</si>
  <si>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</si>
  <si>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</si>
  <si>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</si>
  <si>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</si>
  <si>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</si>
  <si>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</si>
  <si>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</si>
  <si>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</si>
  <si>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</si>
  <si>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</si>
  <si>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</si>
  <si>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</si>
  <si>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</si>
  <si>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</si>
  <si>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</si>
  <si>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</si>
  <si>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</si>
  <si>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</si>
  <si>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</si>
  <si>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</si>
  <si>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</si>
  <si>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</si>
  <si>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</si>
  <si>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</si>
  <si>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</si>
  <si>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</si>
  <si>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</si>
  <si>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</si>
  <si>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</si>
  <si>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</si>
  <si>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</si>
  <si>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</si>
  <si>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</si>
  <si>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</si>
  <si>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</si>
  <si>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</si>
  <si>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</si>
  <si>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</si>
  <si>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</si>
  <si>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</si>
  <si>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</si>
  <si>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</si>
  <si>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</si>
  <si>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</si>
  <si>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</si>
  <si>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</si>
  <si>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</si>
  <si>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</si>
  <si>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</si>
  <si>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</si>
  <si>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</si>
  <si>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</si>
  <si>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</si>
  <si>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</si>
  <si>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</si>
  <si>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</si>
  <si>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</si>
  <si>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</si>
  <si>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</si>
  <si>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</si>
  <si>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</si>
  <si>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</si>
  <si>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</si>
  <si>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</si>
  <si>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</si>
  <si>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</si>
  <si>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</si>
  <si>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</si>
  <si>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</si>
  <si>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</si>
  <si>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</si>
  <si>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</si>
  <si>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</si>
  <si>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</si>
  <si>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</si>
  <si>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</si>
  <si>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</si>
  <si>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</si>
  <si>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</si>
  <si>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</si>
  <si>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</si>
  <si>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</si>
  <si>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</si>
  <si>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</si>
  <si>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</si>
  <si>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</si>
  <si>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</si>
  <si>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</si>
  <si>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</si>
  <si>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</si>
  <si>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</si>
  <si>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</si>
  <si>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</si>
  <si>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</si>
  <si>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</si>
  <si>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</si>
  <si>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</si>
  <si>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</si>
  <si>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</si>
  <si>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</si>
  <si>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</si>
  <si>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</si>
  <si>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</si>
  <si>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</si>
  <si>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</si>
  <si>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</si>
  <si>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</si>
  <si>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</si>
  <si>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</si>
  <si>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</si>
  <si>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</si>
  <si>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</si>
  <si>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</si>
  <si>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</si>
  <si>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</si>
  <si>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</si>
  <si>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</si>
  <si>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</si>
  <si>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</si>
  <si>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</si>
  <si>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</si>
  <si>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</si>
  <si>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</si>
  <si>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</si>
  <si>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</si>
  <si>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</si>
  <si>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</si>
  <si>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</si>
  <si>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</si>
  <si>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</si>
  <si>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</si>
  <si>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</si>
  <si>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</si>
  <si>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</si>
  <si>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</si>
  <si>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</si>
  <si>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</si>
  <si>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</si>
  <si>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</si>
  <si>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</si>
  <si>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</si>
  <si>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</si>
  <si>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</si>
  <si>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</si>
  <si>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</si>
  <si>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</si>
  <si>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</si>
  <si>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</si>
  <si>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</si>
  <si>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</si>
  <si>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</si>
  <si>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</si>
  <si>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</si>
  <si>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</si>
  <si>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</si>
  <si>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</si>
  <si>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</si>
  <si>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</si>
  <si>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</si>
  <si>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</si>
  <si>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</si>
  <si>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</si>
  <si>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</si>
  <si>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</si>
  <si>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</si>
  <si>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</si>
  <si>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</si>
  <si>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</si>
  <si>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</si>
  <si>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</si>
  <si>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</si>
  <si>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</si>
  <si>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</si>
  <si>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</si>
  <si>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</si>
  <si>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</si>
  <si>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</si>
  <si>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</si>
  <si>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</si>
  <si>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</si>
  <si>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</si>
  <si>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</si>
  <si>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</si>
  <si>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</si>
  <si>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</si>
  <si>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</si>
  <si>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</si>
  <si>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</si>
  <si>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</si>
  <si>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</si>
  <si>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</si>
  <si>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</si>
  <si>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</si>
  <si>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</si>
  <si>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</si>
  <si>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</si>
  <si>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</si>
  <si>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</si>
  <si>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</si>
  <si>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</si>
  <si>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</si>
  <si>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</si>
  <si>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</si>
  <si>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</si>
  <si>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</si>
  <si>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</si>
  <si>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</si>
  <si>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</si>
  <si>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</si>
  <si>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</si>
  <si>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</si>
  <si>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</si>
  <si>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</si>
  <si>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</si>
  <si>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</si>
  <si>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</si>
  <si>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</si>
  <si>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</si>
  <si>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</si>
  <si>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</si>
  <si>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</si>
  <si>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</si>
  <si>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</si>
  <si>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</si>
  <si>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</si>
  <si>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</si>
  <si>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</si>
  <si>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</si>
  <si>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</si>
  <si>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</si>
  <si>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</si>
  <si>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</si>
  <si>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</si>
  <si>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</si>
  <si>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</si>
  <si>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</si>
  <si>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</si>
  <si>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</si>
  <si>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</si>
  <si>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</si>
  <si>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</si>
  <si>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</si>
  <si>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</si>
  <si>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</si>
  <si>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</si>
  <si>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</si>
  <si>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</si>
  <si>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</si>
  <si>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</si>
  <si>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</si>
  <si>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</si>
  <si>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</si>
  <si>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</si>
  <si>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</si>
  <si>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</si>
  <si>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</si>
  <si>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</si>
  <si>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</si>
  <si>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</si>
  <si>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</si>
  <si>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</si>
  <si>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</si>
  <si>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</si>
  <si>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</si>
  <si>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</si>
  <si>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</si>
  <si>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</si>
  <si>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</si>
  <si>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</si>
  <si>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</si>
  <si>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</si>
  <si>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</si>
  <si>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</si>
  <si>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</si>
  <si>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</si>
  <si>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</si>
  <si>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</si>
  <si>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</si>
  <si>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</si>
  <si>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</si>
  <si>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</si>
  <si>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</si>
  <si>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</si>
  <si>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</si>
  <si>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</si>
  <si>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</si>
  <si>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</si>
  <si>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</si>
  <si>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</si>
  <si>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</si>
  <si>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</si>
  <si>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</si>
  <si>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</si>
  <si>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</si>
  <si>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</si>
  <si>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</si>
  <si>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</si>
  <si>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</si>
  <si>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</si>
  <si>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</si>
  <si>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</si>
  <si>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</si>
  <si>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</si>
  <si>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</si>
  <si>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</si>
  <si>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</si>
  <si>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</si>
  <si>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</si>
  <si>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</si>
  <si>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</si>
  <si>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</si>
  <si>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</si>
  <si>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</si>
  <si>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</si>
  <si>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</si>
  <si>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</si>
  <si>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</si>
  <si>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</si>
  <si>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</si>
  <si>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</si>
  <si>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</si>
  <si>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</si>
  <si>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</si>
  <si>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</si>
  <si>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</si>
  <si>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</si>
  <si>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</si>
  <si>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</si>
  <si>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</si>
  <si>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</si>
  <si>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</si>
  <si>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</si>
  <si>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</si>
  <si>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</si>
  <si>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</si>
  <si>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</si>
  <si>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</si>
  <si>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</si>
  <si>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</si>
  <si>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</si>
  <si>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</si>
  <si>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</si>
  <si>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</si>
  <si>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</si>
  <si>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</si>
  <si>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</si>
  <si>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</si>
  <si>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</si>
  <si>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</si>
  <si>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</si>
  <si>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</si>
  <si>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</si>
  <si>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</si>
  <si>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</si>
  <si>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</si>
  <si>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</si>
  <si>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</si>
  <si>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</si>
  <si>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</si>
  <si>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</si>
  <si>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</si>
  <si>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</si>
  <si>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</si>
  <si>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</si>
  <si>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</si>
  <si>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</si>
  <si>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</si>
  <si>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</si>
  <si>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</si>
  <si>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</si>
  <si>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</si>
  <si>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</si>
  <si>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</si>
  <si>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</si>
  <si>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</si>
  <si>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</si>
  <si>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</si>
  <si>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</si>
  <si>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</si>
  <si>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</si>
  <si>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</si>
  <si>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</si>
  <si>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</si>
  <si>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</si>
  <si>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</si>
  <si>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</si>
  <si>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</si>
  <si>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</si>
  <si>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</si>
  <si>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</si>
  <si>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</si>
  <si>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</si>
  <si>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</si>
  <si>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</si>
  <si>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</si>
  <si>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</si>
  <si>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</si>
  <si>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</si>
  <si>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</si>
  <si>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</si>
  <si>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</si>
  <si>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</si>
  <si>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</si>
  <si>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</si>
  <si>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</si>
  <si>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</si>
  <si>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</si>
  <si>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</si>
  <si>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</si>
  <si>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</si>
  <si>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</si>
  <si>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</si>
  <si>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</si>
  <si>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</si>
  <si>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</si>
  <si>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</si>
  <si>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</si>
  <si>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</si>
  <si>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</si>
  <si>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</si>
  <si>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</si>
  <si>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</si>
  <si>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</si>
  <si>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</si>
  <si>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</si>
  <si>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</si>
  <si>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</si>
  <si>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</si>
  <si>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</si>
  <si>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</si>
  <si>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</si>
  <si>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</si>
  <si>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</si>
  <si>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</si>
  <si>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</si>
  <si>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</si>
  <si>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</si>
  <si>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</si>
  <si>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</si>
  <si>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</si>
  <si>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</si>
  <si>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</si>
  <si>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</si>
  <si>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</si>
  <si>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</si>
  <si>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</si>
  <si>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</si>
  <si>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</si>
  <si>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</si>
  <si>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</si>
  <si>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</si>
  <si>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</si>
  <si>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</si>
  <si>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</si>
  <si>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</si>
  <si>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</si>
  <si>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</si>
  <si>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</si>
  <si>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</si>
  <si>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</si>
  <si>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</si>
  <si>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</si>
  <si>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</si>
  <si>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</si>
  <si>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</si>
  <si>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</si>
  <si>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</si>
  <si>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</si>
  <si>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</si>
  <si>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</si>
  <si>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</si>
  <si>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</si>
  <si>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</si>
  <si>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</si>
  <si>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</si>
  <si>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</si>
  <si>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</si>
  <si>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</si>
  <si>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</si>
  <si>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</si>
  <si>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</si>
  <si>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</si>
  <si>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</si>
  <si>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</si>
  <si>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</si>
  <si>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</si>
  <si>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</si>
  <si>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</si>
  <si>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</si>
  <si>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</si>
  <si>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</si>
  <si>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</si>
  <si>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</si>
  <si>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</si>
  <si>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</si>
  <si>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</si>
  <si>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</si>
  <si>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</si>
  <si>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</si>
  <si>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</si>
  <si>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</si>
  <si>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</si>
  <si>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</si>
  <si>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</si>
  <si>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</si>
  <si>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</si>
  <si>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</si>
  <si>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</si>
  <si>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</si>
  <si>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</si>
  <si>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</si>
  <si>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</si>
  <si>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</si>
  <si>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</si>
  <si>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</si>
  <si>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</si>
  <si>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</si>
  <si>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</si>
  <si>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</si>
  <si>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</si>
  <si>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</si>
  <si>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</si>
  <si>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</si>
  <si>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</si>
  <si>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</si>
  <si>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</si>
  <si>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</si>
  <si>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</si>
  <si>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</si>
  <si>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</si>
  <si>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</si>
  <si>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</si>
  <si>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</si>
  <si>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</si>
  <si>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</si>
  <si>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</si>
  <si>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</si>
  <si>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</si>
  <si>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</si>
  <si>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</si>
  <si>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</si>
  <si>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</si>
  <si>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</si>
  <si>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</si>
  <si>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</si>
  <si>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</si>
  <si>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</si>
  <si>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</si>
  <si>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</si>
  <si>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</si>
  <si>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</si>
  <si>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</si>
  <si>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</si>
  <si>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</si>
  <si>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</si>
  <si>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</si>
  <si>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</si>
  <si>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</si>
  <si>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</si>
  <si>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</si>
  <si>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</si>
  <si>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</si>
  <si>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</si>
  <si>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</si>
  <si>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</si>
  <si>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</si>
  <si>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</si>
  <si>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</si>
  <si>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</si>
  <si>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</si>
  <si>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</si>
  <si>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</si>
  <si>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</si>
  <si>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</si>
  <si>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</si>
  <si>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</si>
  <si>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</si>
  <si>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</si>
  <si>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</si>
  <si>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</si>
  <si>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</si>
  <si>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</si>
  <si>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</si>
  <si>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</si>
  <si>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</si>
  <si>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</si>
  <si>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</si>
  <si>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</si>
  <si>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</si>
  <si>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</si>
  <si>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</si>
  <si>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</si>
  <si>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</si>
  <si>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</si>
  <si>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</si>
  <si>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</si>
  <si>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</si>
  <si>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</si>
  <si>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</si>
  <si>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</si>
  <si>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</si>
  <si>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</si>
  <si>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</si>
  <si>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</si>
  <si>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</si>
  <si>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</si>
  <si>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</si>
  <si>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</si>
  <si>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</si>
  <si>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</si>
  <si>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</si>
  <si>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</si>
  <si>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</si>
  <si>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</si>
  <si>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</si>
  <si>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</si>
  <si>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</si>
  <si>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</si>
  <si>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</si>
  <si>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</si>
  <si>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</si>
  <si>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</si>
  <si>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</si>
  <si>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</si>
  <si>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</si>
  <si>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</si>
  <si>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</si>
  <si>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</si>
  <si>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</si>
  <si>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</si>
  <si>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</si>
  <si>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</si>
  <si>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</si>
  <si>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</si>
  <si>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</si>
  <si>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</si>
  <si>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</si>
  <si>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</si>
  <si>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</si>
  <si>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</si>
  <si>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</si>
  <si>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</si>
  <si>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</si>
  <si>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</si>
  <si>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</si>
  <si>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</si>
  <si>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</si>
  <si>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</si>
  <si>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</si>
  <si>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</si>
  <si>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</si>
  <si>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</si>
  <si>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</si>
  <si>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</si>
  <si>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</si>
  <si>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</si>
  <si>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</si>
  <si>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</si>
  <si>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</si>
  <si>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</si>
  <si>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</si>
  <si>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</si>
  <si>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</si>
  <si>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</si>
  <si>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</si>
  <si>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</si>
  <si>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</si>
  <si>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</si>
  <si>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</si>
  <si>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</si>
  <si>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</si>
  <si>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</si>
  <si>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</si>
  <si>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</si>
  <si>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</si>
  <si>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</si>
  <si>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</si>
  <si>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</si>
  <si>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</si>
  <si>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</si>
  <si>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</si>
  <si>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</si>
  <si>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</si>
  <si>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</si>
  <si>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</si>
  <si>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</si>
  <si>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</si>
  <si>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</si>
  <si>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</si>
  <si>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</si>
  <si>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</si>
  <si>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</si>
  <si>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</si>
  <si>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</si>
  <si>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</si>
  <si>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</si>
  <si>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</si>
  <si>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</si>
  <si>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</si>
  <si>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</si>
  <si>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</si>
  <si>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</si>
  <si>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</si>
  <si>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</si>
  <si>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</si>
  <si>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</si>
  <si>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</si>
  <si>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</si>
  <si>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</si>
  <si>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</si>
  <si>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</si>
  <si>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</si>
  <si>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</si>
  <si>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</si>
  <si>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</si>
  <si>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</si>
  <si>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</si>
  <si>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</si>
  <si>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</si>
  <si>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</si>
  <si>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</si>
  <si>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</si>
  <si>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</si>
  <si>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</si>
  <si>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</si>
  <si>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</si>
  <si>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</si>
  <si>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</si>
  <si>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</si>
  <si>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</si>
  <si>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</si>
  <si>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</si>
  <si>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</si>
  <si>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</si>
  <si>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</si>
  <si>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</si>
  <si>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</si>
  <si>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</si>
  <si>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</si>
  <si>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</si>
  <si>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</si>
  <si>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</si>
  <si>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</si>
  <si>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</si>
  <si>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</si>
  <si>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</si>
  <si>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</si>
  <si>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</si>
  <si>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</si>
  <si>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</si>
  <si>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</si>
  <si>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</si>
  <si>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</si>
  <si>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</si>
  <si>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</si>
  <si>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</si>
  <si>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</si>
  <si>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</si>
  <si>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</si>
  <si>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</si>
  <si>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</si>
  <si>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</si>
  <si>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</si>
  <si>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</si>
  <si>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</si>
  <si>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</si>
  <si>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</si>
  <si>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</si>
  <si>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</si>
  <si>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</si>
  <si>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</si>
  <si>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</si>
  <si>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</si>
  <si>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</si>
  <si>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</si>
  <si>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</si>
  <si>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</si>
  <si>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</si>
  <si>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</si>
  <si>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</si>
  <si>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</si>
  <si>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</si>
  <si>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</si>
  <si>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</si>
  <si>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</si>
  <si>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</si>
  <si>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</si>
  <si>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</si>
  <si>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</si>
  <si>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</si>
  <si>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</si>
  <si>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</si>
  <si>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</si>
  <si>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</si>
  <si>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</si>
  <si>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</si>
  <si>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</si>
  <si>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</si>
  <si>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</si>
  <si>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</si>
  <si>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</si>
  <si>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</si>
  <si>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</si>
  <si>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</si>
  <si>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</si>
  <si>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</si>
  <si>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</si>
  <si>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</si>
  <si>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</si>
  <si>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</si>
  <si>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</si>
  <si>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</si>
  <si>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</si>
  <si>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</si>
  <si>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</si>
  <si>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</si>
  <si>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</si>
  <si>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</si>
  <si>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</si>
  <si>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</si>
  <si>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</si>
  <si>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</si>
  <si>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</si>
  <si>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</si>
  <si>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</si>
  <si>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</si>
  <si>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</si>
  <si>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</si>
  <si>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</si>
  <si>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</si>
  <si>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</si>
  <si>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</si>
  <si>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</si>
  <si>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</si>
  <si>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</si>
  <si>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</si>
  <si>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</si>
  <si>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</si>
  <si>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</si>
  <si>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</si>
  <si>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</si>
  <si>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</si>
  <si>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</si>
  <si>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</si>
  <si>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</si>
  <si>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</si>
  <si>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</si>
  <si>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</si>
  <si>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</si>
  <si>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</si>
  <si>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</si>
  <si>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</si>
  <si>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</si>
  <si>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</si>
  <si>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</si>
  <si>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</si>
  <si>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</si>
  <si>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</si>
  <si>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</si>
  <si>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</si>
  <si>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</si>
  <si>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</si>
  <si>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</si>
  <si>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</si>
  <si>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</si>
  <si>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</si>
  <si>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</si>
  <si>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</si>
  <si>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</si>
  <si>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</si>
  <si>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</si>
  <si>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</si>
  <si>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</si>
  <si>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</si>
  <si>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</si>
  <si>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</si>
  <si>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</si>
  <si>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</si>
  <si>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</si>
  <si>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</si>
  <si>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</si>
  <si>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</si>
  <si>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</si>
  <si>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</si>
  <si>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</si>
  <si>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</si>
  <si>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</si>
  <si>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</si>
  <si>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</si>
  <si>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</si>
  <si>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</si>
  <si>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</si>
  <si>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</si>
  <si>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</si>
  <si>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</si>
  <si>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</si>
  <si>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</si>
  <si>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</si>
  <si>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</si>
  <si>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</si>
  <si>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</si>
  <si>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</si>
  <si>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</si>
  <si>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</si>
  <si>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</si>
  <si>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</si>
  <si>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</si>
  <si>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</si>
  <si>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</si>
  <si>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</si>
  <si>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</si>
  <si>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</si>
  <si>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</si>
  <si>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</si>
  <si>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</si>
  <si>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</si>
  <si>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</si>
  <si>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</si>
  <si>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</si>
  <si>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</si>
  <si>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</si>
  <si>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</si>
  <si>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</si>
  <si>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</si>
  <si>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</si>
  <si>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</si>
  <si>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</si>
  <si>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</si>
  <si>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</si>
  <si>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</si>
  <si>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</si>
  <si>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</si>
  <si>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</si>
  <si>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</si>
  <si>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</si>
  <si>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</si>
  <si>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</si>
  <si>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</si>
  <si>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</si>
  <si>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</si>
  <si>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</si>
  <si>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</si>
  <si>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</si>
  <si>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</si>
  <si>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</si>
  <si>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</si>
  <si>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</si>
  <si>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</si>
  <si>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</si>
  <si>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</si>
  <si>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</si>
  <si>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</si>
  <si>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</si>
  <si>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</si>
  <si>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</si>
  <si>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</si>
  <si>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</si>
  <si>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</si>
  <si>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</si>
  <si>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</si>
  <si>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</si>
  <si>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</si>
  <si>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</si>
  <si>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</si>
  <si>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</si>
  <si>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</si>
  <si>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</si>
  <si>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</si>
  <si>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</si>
  <si>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</si>
  <si>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</si>
  <si>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</si>
  <si>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</si>
  <si>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</si>
  <si>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</si>
  <si>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</si>
  <si>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</si>
  <si>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</si>
  <si>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</si>
  <si>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</si>
  <si>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</si>
  <si>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</si>
  <si>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</si>
  <si>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</si>
  <si>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</si>
  <si>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</si>
  <si>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</si>
  <si>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</si>
  <si>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</si>
  <si>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</si>
  <si>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</si>
  <si>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</si>
  <si>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</si>
  <si>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</si>
  <si>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</si>
  <si>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</si>
  <si>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</si>
  <si>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</si>
  <si>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</si>
  <si>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</si>
  <si>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</si>
  <si>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</si>
  <si>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</si>
  <si>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</si>
  <si>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</si>
  <si>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</si>
  <si>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</si>
  <si>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</si>
  <si>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</si>
  <si>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</si>
  <si>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</si>
  <si>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</si>
  <si>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</si>
  <si>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</si>
  <si>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</si>
  <si>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</si>
  <si>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</si>
  <si>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</si>
  <si>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</si>
  <si>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</si>
  <si>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</si>
  <si>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</si>
  <si>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</si>
  <si>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</si>
  <si>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</si>
  <si>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</si>
  <si>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</si>
  <si>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</si>
  <si>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</si>
  <si>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</si>
  <si>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</si>
  <si>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</si>
  <si>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</si>
  <si>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</si>
  <si>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</si>
  <si>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</si>
  <si>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</si>
  <si>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</si>
  <si>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</si>
  <si>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</si>
  <si>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</si>
  <si>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</si>
  <si>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</si>
  <si>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</si>
  <si>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</si>
  <si>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</si>
  <si>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</si>
  <si>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</si>
  <si>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</si>
  <si>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</si>
  <si>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</si>
  <si>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</si>
  <si>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</si>
  <si>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</si>
  <si>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</si>
  <si>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</si>
  <si>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</si>
  <si>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</si>
  <si>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</si>
  <si>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</si>
  <si>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</si>
  <si>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</si>
  <si>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</si>
  <si>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</si>
  <si>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</si>
  <si>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</si>
  <si>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</si>
  <si>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</si>
  <si>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</si>
  <si>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</si>
  <si>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</si>
  <si>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</si>
  <si>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</si>
  <si>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</si>
  <si>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</si>
  <si>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</si>
  <si>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</si>
  <si>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</si>
  <si>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</si>
  <si>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</si>
  <si>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</si>
  <si>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</si>
  <si>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</si>
  <si>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</si>
  <si>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</si>
  <si>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</si>
  <si>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</si>
  <si>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</si>
  <si>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</si>
  <si>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</si>
  <si>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</si>
  <si>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</si>
  <si>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</si>
  <si>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</si>
  <si>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</si>
  <si>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</si>
  <si>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</si>
  <si>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</si>
  <si>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</si>
  <si>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</si>
  <si>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</si>
  <si>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</si>
  <si>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</si>
  <si>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</si>
  <si>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</si>
  <si>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</si>
  <si>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</si>
  <si>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</si>
  <si>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</si>
  <si>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</si>
  <si>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</si>
  <si>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</si>
  <si>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</si>
  <si>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</si>
  <si>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</si>
  <si>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</si>
  <si>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</si>
  <si>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</si>
  <si>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</si>
  <si>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</si>
  <si>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</si>
  <si>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</si>
  <si>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</si>
  <si>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</si>
  <si>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</si>
  <si>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</si>
  <si>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</si>
  <si>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</si>
  <si>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</si>
  <si>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</si>
  <si>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</si>
  <si>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</si>
  <si>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</si>
  <si>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</si>
  <si>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</si>
  <si>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</si>
  <si>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</si>
  <si>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</si>
  <si>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</si>
  <si>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</si>
  <si>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</si>
  <si>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</si>
  <si>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</si>
  <si>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</si>
  <si>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</si>
  <si>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</si>
  <si>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</si>
  <si>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</si>
  <si>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</si>
  <si>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</si>
  <si>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</si>
  <si>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</si>
  <si>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</si>
  <si>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</si>
  <si>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</si>
  <si>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</si>
  <si>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</si>
  <si>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</si>
  <si>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</si>
  <si>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</si>
  <si>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</si>
  <si>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</si>
  <si>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</si>
  <si>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</si>
  <si>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</si>
  <si>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</si>
  <si>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</si>
  <si>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</si>
  <si>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</si>
  <si>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</si>
  <si>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</si>
  <si>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</si>
  <si>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</si>
  <si>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</si>
  <si>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</si>
  <si>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</si>
  <si>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</si>
  <si>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</si>
  <si>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</si>
  <si>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</si>
  <si>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</si>
  <si>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</si>
  <si>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</si>
  <si>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</si>
  <si>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</si>
  <si>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</si>
  <si>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</si>
  <si>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</si>
  <si>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</si>
  <si>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</si>
  <si>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</si>
  <si>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</si>
  <si>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</si>
  <si>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</si>
  <si>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</si>
  <si>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</si>
  <si>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</si>
  <si>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</si>
  <si>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</si>
  <si>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</si>
  <si>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</si>
  <si>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</si>
  <si>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</si>
  <si>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</si>
  <si>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</si>
  <si>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</si>
  <si>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</si>
  <si>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</si>
  <si>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</si>
  <si>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</si>
  <si>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</si>
  <si>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</si>
  <si>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</si>
  <si>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</si>
  <si>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</si>
  <si>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</si>
  <si>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</si>
  <si>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</si>
  <si>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</si>
  <si>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</si>
  <si>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</si>
  <si>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</si>
  <si>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</si>
  <si>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</si>
  <si>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</si>
  <si>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</si>
  <si>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</si>
  <si>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</si>
  <si>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</si>
  <si>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</si>
  <si>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</si>
  <si>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</si>
  <si>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</si>
  <si>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</si>
  <si>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</si>
  <si>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</si>
  <si>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</si>
  <si>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</si>
  <si>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</si>
  <si>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</si>
  <si>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</si>
  <si>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</si>
  <si>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</si>
  <si>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</si>
  <si>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</si>
  <si>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</si>
  <si>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</si>
  <si>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</si>
  <si>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</si>
  <si>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</si>
  <si>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</si>
  <si>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</si>
  <si>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</si>
  <si>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</si>
  <si>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</si>
  <si>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</si>
  <si>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</si>
  <si>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</si>
  <si>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</si>
  <si>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</si>
  <si>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</si>
  <si>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</si>
  <si>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</si>
  <si>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</si>
  <si>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</si>
  <si>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</si>
  <si>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</si>
  <si>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</si>
  <si>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</si>
  <si>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</si>
  <si>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</si>
  <si>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</si>
  <si>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</si>
  <si>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</si>
  <si>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</si>
  <si>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</si>
  <si>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</si>
  <si>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</si>
  <si>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</si>
  <si>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</si>
  <si>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</si>
  <si>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</si>
  <si>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</si>
  <si>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</si>
  <si>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</si>
  <si>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</si>
  <si>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</si>
  <si>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</si>
  <si>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</si>
  <si>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</si>
  <si>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</si>
  <si>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</si>
  <si>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</si>
  <si>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</si>
  <si>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</si>
  <si>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</si>
  <si>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</si>
  <si>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</si>
  <si>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</si>
  <si>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</si>
  <si>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</si>
  <si>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</si>
  <si>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</si>
  <si>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</si>
  <si>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</si>
  <si>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</si>
  <si>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</si>
  <si>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</si>
  <si>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</si>
  <si>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</si>
  <si>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</si>
  <si>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</si>
  <si>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</si>
  <si>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</si>
  <si>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</si>
  <si>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</si>
  <si>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</si>
  <si>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</si>
  <si>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</si>
  <si>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</si>
  <si>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</si>
  <si>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</si>
  <si>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</si>
  <si>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</si>
  <si>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</si>
  <si>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</si>
  <si>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</si>
  <si>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</si>
  <si>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</si>
  <si>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</si>
  <si>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</si>
  <si>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</si>
  <si>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</si>
  <si>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</si>
  <si>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</si>
  <si>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</si>
  <si>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</si>
  <si>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</si>
  <si>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</si>
  <si>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</si>
  <si>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</si>
  <si>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</si>
  <si>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</si>
  <si>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</si>
  <si>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</si>
  <si>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</si>
  <si>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</si>
  <si>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</si>
  <si>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</si>
  <si>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</si>
  <si>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</si>
  <si>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</si>
  <si>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</si>
  <si>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</si>
  <si>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</si>
  <si>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</si>
  <si>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</si>
  <si>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</si>
  <si>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</si>
  <si>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</si>
  <si>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</si>
  <si>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</si>
  <si>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</si>
  <si>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</si>
  <si>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</si>
  <si>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</si>
  <si>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</si>
  <si>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</si>
  <si>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</si>
  <si>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</si>
  <si>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</si>
  <si>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</si>
  <si>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</si>
  <si>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</si>
  <si>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</si>
  <si>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</si>
  <si>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</si>
  <si>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</si>
  <si>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</si>
  <si>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</si>
  <si>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</si>
  <si>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</si>
  <si>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</si>
  <si>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</si>
  <si>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</si>
  <si>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</si>
  <si>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</si>
  <si>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</si>
  <si>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</si>
  <si>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</si>
  <si>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</si>
  <si>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</si>
  <si>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</si>
  <si>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</si>
  <si>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</si>
  <si>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</si>
  <si>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</si>
  <si>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</si>
  <si>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</si>
  <si>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</si>
  <si>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</si>
  <si>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</si>
  <si>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</si>
  <si>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</si>
  <si>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</si>
  <si>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</si>
  <si>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</si>
  <si>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</si>
  <si>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</si>
  <si>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</si>
  <si>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</si>
  <si>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</si>
  <si>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</si>
  <si>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</si>
  <si>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</si>
  <si>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</si>
  <si>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</si>
  <si>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</si>
  <si>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</si>
  <si>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</si>
  <si>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</si>
  <si>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</si>
  <si>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</si>
  <si>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</si>
  <si>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</si>
  <si>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</si>
  <si>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</si>
  <si>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</si>
  <si>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</si>
  <si>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</si>
  <si>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</si>
  <si>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</si>
  <si>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</si>
  <si>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</si>
  <si>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</si>
  <si>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</si>
  <si>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</si>
  <si>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</si>
  <si>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</si>
  <si>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</si>
  <si>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</si>
  <si>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</si>
  <si>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</si>
  <si>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</si>
  <si>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</si>
  <si>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</si>
  <si>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</si>
  <si>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</si>
  <si>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</si>
  <si>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</si>
  <si>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</si>
  <si>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</si>
  <si>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</si>
  <si>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</si>
  <si>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</si>
  <si>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</si>
  <si>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</si>
  <si>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</si>
  <si>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</si>
  <si>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</si>
  <si>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</si>
  <si>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</si>
  <si>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</si>
  <si>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</si>
  <si>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</si>
  <si>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</si>
  <si>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</si>
  <si>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</si>
  <si>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</si>
  <si>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</si>
  <si>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</si>
  <si>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</si>
  <si>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</si>
  <si>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</si>
  <si>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</si>
  <si>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</si>
  <si>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</si>
  <si>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</si>
  <si>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</si>
  <si>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</si>
  <si>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</si>
  <si>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</si>
  <si>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</si>
  <si>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</si>
  <si>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</si>
  <si>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</si>
  <si>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</si>
  <si>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</si>
  <si>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</si>
  <si>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</si>
  <si>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</si>
  <si>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</si>
  <si>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</si>
  <si>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</si>
  <si>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</si>
  <si>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</si>
  <si>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</si>
  <si>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</si>
  <si>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</si>
  <si>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</si>
  <si>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</si>
  <si>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</si>
  <si>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</si>
  <si>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</si>
  <si>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</si>
  <si>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</si>
  <si>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</si>
  <si>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</si>
  <si>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</si>
  <si>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</si>
  <si>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</si>
  <si>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</si>
  <si>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</si>
  <si>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</si>
  <si>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</si>
  <si>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</si>
  <si>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</si>
  <si>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</si>
  <si>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</si>
  <si>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</si>
  <si>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</si>
  <si>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</si>
  <si>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</si>
  <si>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</si>
  <si>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</si>
  <si>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</si>
  <si>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</si>
  <si>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</si>
  <si>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</si>
  <si>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</si>
  <si>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</si>
  <si>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</si>
  <si>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</si>
  <si>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</si>
  <si>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</si>
  <si>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</si>
  <si>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</si>
  <si>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</si>
  <si>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</si>
  <si>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</si>
  <si>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</si>
  <si>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</si>
  <si>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</si>
  <si>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</si>
  <si>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</si>
  <si>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</si>
  <si>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</si>
  <si>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</si>
  <si>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</si>
  <si>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</si>
  <si>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</si>
  <si>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</si>
  <si>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</si>
  <si>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</si>
  <si>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</si>
  <si>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</si>
  <si>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</si>
  <si>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</si>
  <si>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</si>
  <si>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</si>
  <si>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</si>
  <si>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</si>
  <si>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</si>
  <si>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</si>
  <si>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</si>
  <si>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</si>
  <si>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</si>
  <si>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</si>
  <si>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</si>
  <si>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</si>
  <si>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</si>
  <si>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</si>
  <si>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</si>
  <si>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</si>
  <si>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</si>
  <si>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</si>
  <si>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</si>
  <si>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</si>
  <si>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</si>
  <si>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</si>
  <si>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</si>
  <si>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</si>
  <si>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</si>
  <si>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</si>
  <si>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</si>
  <si>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</si>
  <si>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</si>
  <si>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</si>
  <si>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</si>
  <si>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</si>
  <si>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</si>
  <si>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</si>
  <si>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</si>
  <si>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</si>
  <si>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</si>
  <si>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</si>
  <si>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</si>
  <si>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</si>
  <si>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</si>
  <si>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</si>
  <si>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</si>
  <si>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</si>
  <si>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</si>
  <si>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</si>
  <si>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</si>
  <si>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</si>
  <si>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</si>
  <si>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</si>
  <si>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</si>
  <si>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</si>
  <si>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</si>
  <si>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</si>
  <si>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</si>
  <si>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</si>
  <si>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</si>
  <si>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</si>
  <si>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</si>
  <si>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</si>
  <si>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</si>
  <si>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</si>
  <si>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</si>
  <si>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</si>
  <si>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</si>
  <si>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</si>
  <si>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</si>
  <si>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</si>
  <si>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</si>
  <si>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</si>
  <si>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</si>
  <si>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</si>
  <si>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</si>
  <si>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</si>
  <si>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</si>
  <si>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</si>
  <si>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</si>
  <si>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</si>
  <si>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</si>
  <si>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</si>
  <si>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</si>
  <si>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</si>
  <si>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</si>
  <si>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</si>
  <si>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</si>
  <si>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</si>
  <si>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</si>
  <si>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</si>
  <si>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</si>
  <si>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</si>
  <si>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</si>
  <si>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</si>
  <si>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</si>
  <si>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</si>
  <si>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</si>
  <si>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</si>
  <si>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</si>
  <si>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</si>
  <si>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</si>
  <si>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</si>
  <si>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</si>
  <si>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</si>
  <si>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</si>
  <si>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</si>
  <si>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</si>
  <si>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</si>
  <si>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</si>
  <si>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</si>
  <si>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</si>
  <si>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</si>
  <si>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</si>
  <si>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</si>
  <si>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</si>
  <si>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</si>
  <si>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</si>
  <si>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</si>
  <si>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</si>
  <si>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</si>
  <si>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</si>
  <si>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</si>
  <si>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</si>
  <si>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</si>
  <si>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</si>
  <si>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</si>
  <si>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</si>
  <si>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</si>
  <si>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</si>
  <si>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</si>
  <si>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</si>
  <si>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</si>
  <si>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</si>
  <si>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</si>
  <si>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</si>
  <si>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</si>
  <si>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</si>
  <si>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</si>
  <si>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</si>
  <si>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</si>
  <si>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</si>
  <si>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</si>
  <si>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</si>
  <si>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</si>
  <si>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</si>
  <si>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</si>
  <si>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</si>
  <si>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</si>
  <si>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</si>
  <si>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</si>
  <si>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</si>
  <si>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</si>
  <si>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</si>
  <si>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</si>
  <si>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</si>
  <si>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</si>
  <si>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</si>
  <si>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</si>
  <si>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</si>
  <si>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</si>
  <si>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</si>
  <si>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</si>
  <si>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</si>
  <si>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</si>
  <si>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</si>
  <si>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</si>
  <si>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</si>
  <si>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</si>
  <si>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</si>
  <si>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</si>
  <si>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</si>
  <si>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</si>
  <si>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</si>
  <si>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</si>
  <si>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</si>
  <si>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</si>
  <si>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</si>
  <si>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</si>
  <si>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</si>
  <si>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</si>
  <si>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</si>
  <si>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</si>
  <si>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</si>
  <si>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</si>
  <si>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</si>
  <si>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</si>
  <si>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</si>
  <si>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</si>
  <si>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</si>
  <si>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</si>
  <si>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</si>
  <si>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</si>
  <si>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</si>
  <si>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</si>
  <si>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</si>
  <si>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</si>
  <si>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</si>
  <si>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</si>
  <si>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</si>
  <si>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</si>
  <si>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</si>
  <si>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</si>
  <si>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</si>
  <si>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</si>
  <si>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</si>
  <si>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</si>
  <si>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</si>
  <si>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</si>
  <si>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</si>
  <si>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</si>
  <si>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</si>
  <si>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</si>
  <si>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</si>
  <si>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</si>
  <si>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</si>
  <si>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</si>
  <si>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</si>
  <si>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</si>
  <si>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</si>
  <si>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</si>
  <si>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</si>
  <si>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</si>
  <si>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</si>
  <si>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</si>
  <si>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</si>
  <si>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</si>
  <si>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</si>
  <si>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</si>
  <si>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</si>
  <si>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</si>
  <si>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</si>
  <si>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</si>
  <si>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</si>
  <si>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</si>
  <si>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</si>
  <si>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</si>
  <si>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</si>
  <si>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</si>
  <si>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</si>
  <si>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</si>
  <si>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</si>
  <si>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</si>
  <si>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</si>
  <si>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</si>
  <si>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</si>
  <si>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</si>
  <si>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</si>
  <si>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</si>
  <si>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</si>
  <si>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</si>
  <si>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</si>
  <si>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</si>
  <si>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</si>
  <si>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</si>
  <si>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</si>
  <si>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</si>
  <si>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</si>
  <si>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</si>
  <si>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</si>
  <si>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</si>
  <si>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</si>
  <si>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</si>
  <si>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</si>
  <si>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</si>
  <si>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</si>
  <si>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</si>
  <si>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</si>
  <si>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</si>
  <si>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</si>
  <si>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</si>
  <si>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</si>
  <si>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</si>
  <si>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</si>
  <si>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</si>
  <si>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</si>
  <si>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</si>
  <si>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</si>
  <si>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</si>
  <si>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</si>
  <si>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</si>
  <si>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</si>
  <si>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</si>
  <si>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</si>
  <si>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</si>
  <si>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</si>
  <si>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</si>
  <si>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</si>
  <si>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</si>
  <si>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</si>
  <si>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</si>
  <si>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</si>
  <si>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</si>
  <si>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</si>
  <si>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</si>
  <si>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</si>
  <si>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</si>
  <si>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</si>
  <si>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</si>
  <si>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</si>
  <si>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</si>
  <si>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</si>
  <si>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</si>
  <si>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</si>
  <si>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</si>
  <si>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</si>
  <si>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</si>
  <si>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</si>
  <si>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</si>
  <si>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</si>
  <si>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</si>
  <si>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</si>
  <si>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</si>
  <si>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</si>
  <si>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</si>
  <si>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</si>
  <si>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</si>
  <si>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</si>
  <si>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</si>
  <si>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</si>
  <si>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</si>
  <si>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</si>
  <si>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</si>
  <si>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</si>
  <si>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</si>
  <si>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</si>
  <si>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</si>
  <si>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</si>
  <si>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</si>
  <si>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</si>
  <si>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</si>
  <si>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</si>
  <si>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</si>
  <si>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</si>
  <si>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</si>
  <si>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</si>
  <si>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</si>
  <si>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</si>
  <si>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</si>
  <si>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</si>
  <si>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</si>
  <si>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</si>
  <si>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</si>
  <si>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</si>
  <si>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</si>
  <si>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</si>
  <si>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</si>
  <si>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</si>
  <si>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</si>
  <si>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</si>
  <si>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</si>
  <si>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</si>
  <si>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</si>
  <si>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</si>
  <si>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</si>
  <si>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</si>
  <si>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</si>
  <si>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</si>
  <si>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</si>
  <si>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</si>
  <si>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</si>
  <si>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</si>
  <si>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</si>
  <si>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</si>
  <si>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</si>
  <si>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</si>
  <si>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</si>
  <si>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</si>
  <si>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</si>
  <si>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</si>
  <si>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</si>
  <si>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</si>
  <si>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</si>
  <si>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</si>
  <si>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</si>
  <si>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</si>
  <si>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</si>
  <si>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</si>
  <si>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</si>
  <si>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</si>
  <si>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</si>
  <si>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</si>
  <si>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</si>
  <si>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</si>
  <si>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</si>
  <si>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</si>
  <si>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</si>
  <si>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</si>
  <si>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</si>
  <si>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</si>
  <si>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</si>
  <si>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</si>
  <si>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</si>
  <si>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</si>
  <si>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</si>
  <si>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</si>
  <si>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</si>
  <si>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</si>
  <si>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</si>
  <si>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</si>
  <si>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</si>
  <si>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</si>
  <si>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</si>
  <si>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</si>
  <si>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</si>
  <si>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</si>
  <si>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</si>
  <si>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</si>
  <si>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</si>
  <si>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</si>
  <si>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</si>
  <si>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</si>
  <si>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</si>
  <si>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</si>
  <si>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</si>
  <si>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</si>
  <si>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</si>
  <si>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</si>
  <si>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</si>
  <si>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</si>
  <si>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</si>
  <si>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</si>
  <si>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</si>
  <si>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</si>
  <si>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</si>
  <si>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</si>
  <si>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</si>
  <si>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</si>
  <si>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</si>
  <si>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</si>
  <si>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</si>
  <si>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</si>
  <si>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</si>
  <si>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</si>
  <si>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</si>
  <si>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</si>
  <si>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</si>
  <si>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</si>
  <si>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</si>
  <si>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</si>
  <si>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</si>
  <si>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</si>
  <si>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</si>
  <si>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</si>
  <si>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</si>
  <si>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</si>
  <si>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</si>
  <si>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</si>
  <si>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</si>
  <si>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</si>
  <si>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</si>
  <si>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</si>
  <si>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</si>
  <si>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</si>
  <si>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</si>
  <si>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</si>
  <si>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</si>
  <si>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</si>
  <si>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</si>
  <si>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</si>
  <si>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</si>
  <si>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</si>
  <si>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</si>
  <si>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</si>
  <si>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</si>
  <si>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</si>
  <si>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</si>
  <si>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</si>
  <si>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</si>
  <si>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</si>
  <si>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</si>
  <si>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</si>
  <si>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</si>
  <si>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</si>
  <si>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</si>
  <si>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</si>
  <si>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</si>
  <si>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</si>
  <si>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</si>
  <si>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</si>
  <si>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</si>
  <si>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</si>
  <si>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</si>
  <si>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</si>
  <si>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</si>
  <si>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</si>
  <si>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</si>
  <si>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</si>
  <si>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</si>
  <si>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</si>
  <si>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</si>
  <si>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</si>
  <si>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</si>
  <si>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</si>
  <si>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</si>
  <si>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</si>
  <si>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</si>
  <si>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</si>
  <si>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</si>
  <si>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</si>
  <si>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</si>
  <si>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</si>
  <si>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</si>
  <si>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</si>
  <si>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</si>
  <si>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</si>
  <si>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</si>
  <si>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</si>
  <si>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</si>
  <si>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</si>
  <si>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</si>
  <si>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</si>
  <si>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</si>
  <si>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</si>
  <si>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</si>
  <si>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</si>
  <si>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</si>
  <si>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</si>
  <si>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</si>
  <si>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</si>
  <si>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</si>
  <si>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</si>
  <si>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</si>
  <si>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</si>
  <si>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</si>
  <si>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</si>
  <si>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</si>
  <si>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</si>
  <si>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</si>
  <si>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</si>
  <si>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</si>
  <si>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</si>
  <si>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</si>
  <si>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</si>
  <si>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</si>
  <si>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</si>
  <si>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</si>
  <si>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</si>
  <si>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</si>
  <si>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</si>
  <si>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</si>
  <si>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</si>
  <si>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</si>
  <si>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</si>
  <si>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</si>
  <si>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</si>
  <si>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</si>
  <si>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</si>
  <si>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</si>
  <si>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</si>
  <si>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</si>
  <si>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</si>
  <si>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</si>
  <si>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</si>
  <si>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</si>
  <si>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</si>
  <si>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</si>
  <si>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</si>
  <si>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</si>
  <si>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</si>
  <si>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</si>
  <si>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</si>
  <si>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</si>
  <si>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</si>
  <si>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</si>
  <si>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</si>
  <si>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</si>
  <si>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</si>
  <si>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</si>
  <si>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</si>
  <si>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</si>
  <si>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</si>
  <si>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</si>
  <si>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</si>
  <si>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</si>
  <si>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</si>
  <si>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</si>
  <si>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</si>
  <si>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</si>
  <si>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</si>
  <si>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</si>
  <si>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</si>
  <si>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</si>
  <si>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</si>
  <si>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</si>
  <si>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</si>
  <si>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</si>
  <si>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</si>
  <si>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</si>
  <si>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</si>
  <si>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</si>
  <si>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</si>
  <si>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</si>
  <si>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</si>
  <si>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</si>
  <si>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</si>
  <si>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</si>
  <si>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</si>
  <si>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</si>
  <si>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</si>
  <si>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</si>
  <si>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</si>
  <si>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</si>
  <si>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</si>
  <si>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</si>
  <si>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</si>
  <si>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</si>
  <si>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</si>
  <si>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</si>
  <si>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</si>
  <si>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</si>
  <si>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</si>
  <si>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</si>
  <si>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</si>
  <si>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</si>
  <si>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</si>
  <si>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</si>
  <si>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</si>
  <si>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</si>
  <si>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</si>
  <si>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</si>
  <si>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</si>
  <si>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</si>
  <si>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</si>
  <si>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</si>
  <si>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</si>
  <si>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</si>
  <si>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</si>
  <si>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</si>
  <si>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</si>
  <si>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</si>
  <si>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</si>
  <si>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</si>
  <si>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</si>
  <si>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</si>
  <si>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</si>
  <si>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</si>
  <si>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</si>
  <si>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</si>
  <si>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</si>
  <si>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</si>
  <si>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</si>
  <si>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</si>
  <si>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</si>
  <si>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</si>
  <si>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</si>
  <si>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</si>
  <si>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</si>
  <si>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</si>
  <si>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</si>
  <si>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</si>
  <si>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</si>
  <si>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</si>
  <si>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</si>
  <si>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</si>
  <si>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</si>
  <si>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</si>
  <si>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</si>
  <si>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</si>
  <si>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</si>
  <si>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</si>
  <si>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</si>
  <si>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</si>
  <si>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</si>
  <si>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</si>
  <si>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</si>
  <si>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</si>
  <si>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</si>
  <si>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</si>
  <si>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</si>
  <si>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</si>
  <si>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</si>
  <si>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</si>
  <si>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</si>
  <si>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</si>
  <si>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</si>
  <si>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</si>
  <si>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</si>
  <si>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</si>
  <si>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</si>
  <si>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</si>
  <si>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</si>
  <si>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</si>
  <si>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</si>
  <si>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</si>
  <si>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</si>
  <si>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</si>
  <si>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</si>
  <si>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</si>
  <si>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</si>
  <si>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</si>
  <si>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</si>
  <si>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</si>
  <si>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</si>
  <si>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</si>
  <si>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</si>
  <si>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</si>
  <si>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</si>
  <si>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</si>
  <si>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</si>
  <si>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</si>
  <si>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</si>
  <si>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</si>
  <si>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</si>
  <si>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</si>
  <si>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</si>
  <si>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</si>
  <si>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</si>
  <si>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</si>
  <si>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</si>
  <si>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</si>
  <si>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</si>
  <si>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</si>
  <si>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</si>
  <si>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</si>
  <si>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</si>
  <si>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</si>
  <si>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</si>
  <si>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</si>
  <si>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</si>
  <si>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</si>
  <si>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</si>
  <si>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</si>
  <si>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</si>
  <si>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</si>
  <si>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</si>
  <si>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</si>
  <si>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</si>
  <si>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</si>
  <si>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</si>
  <si>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</si>
  <si>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</si>
  <si>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</si>
  <si>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</si>
  <si>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</si>
  <si>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</si>
  <si>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</si>
  <si>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</si>
  <si>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</si>
  <si>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</si>
  <si>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</si>
  <si>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</si>
  <si>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</si>
  <si>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</si>
  <si>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</si>
  <si>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</si>
  <si>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</si>
  <si>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</si>
  <si>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</si>
  <si>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</si>
  <si>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</si>
  <si>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</si>
  <si>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</si>
  <si>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</si>
  <si>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</si>
  <si>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</si>
  <si>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</si>
  <si>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</si>
  <si>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</si>
  <si>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</si>
  <si>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</si>
  <si>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</si>
  <si>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</si>
  <si>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</si>
  <si>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</si>
  <si>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</si>
  <si>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</si>
  <si>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</si>
  <si>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</si>
  <si>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</si>
  <si>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</si>
  <si>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</si>
  <si>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</si>
  <si>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</si>
  <si>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</si>
  <si>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</si>
  <si>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</si>
  <si>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</si>
  <si>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</si>
  <si>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</si>
  <si>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</si>
  <si>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</si>
  <si>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</si>
  <si>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</si>
  <si>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</si>
  <si>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</si>
  <si>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</si>
  <si>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</si>
  <si>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</si>
  <si>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</si>
  <si>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</si>
  <si>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</si>
  <si>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</si>
  <si>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</si>
  <si>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</si>
  <si>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</si>
  <si>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</si>
  <si>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</si>
  <si>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</si>
  <si>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</si>
  <si>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</si>
  <si>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</si>
  <si>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</si>
  <si>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</si>
  <si>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</si>
  <si>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</si>
  <si>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</si>
  <si>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</si>
  <si>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</si>
  <si>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</si>
  <si>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</si>
  <si>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</si>
  <si>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</si>
  <si>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</si>
  <si>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</si>
  <si>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</si>
  <si>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</si>
  <si>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</si>
  <si>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</si>
  <si>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</si>
  <si>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</si>
  <si>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</si>
  <si>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</si>
  <si>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</si>
  <si>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</si>
  <si>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</si>
  <si>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</si>
  <si>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</si>
  <si>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</si>
  <si>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</si>
  <si>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</si>
  <si>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</si>
  <si>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</si>
  <si>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</si>
  <si>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</si>
  <si>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</si>
  <si>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</si>
  <si>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</si>
  <si>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</si>
  <si>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</si>
  <si>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</si>
  <si>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</si>
  <si>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</si>
  <si>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</si>
  <si>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</si>
  <si>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</si>
  <si>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</si>
  <si>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</si>
  <si>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</si>
  <si>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</si>
  <si>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</si>
  <si>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</si>
  <si>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</si>
  <si>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</si>
  <si>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</si>
  <si>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</si>
  <si>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</si>
  <si>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</si>
  <si>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</si>
  <si>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</si>
  <si>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</si>
  <si>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</si>
  <si>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</si>
  <si>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</si>
  <si>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</si>
  <si>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</si>
  <si>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</si>
  <si>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</si>
  <si>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</si>
  <si>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</si>
  <si>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</si>
  <si>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</si>
  <si>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</si>
  <si>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</si>
  <si>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</si>
  <si>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</si>
  <si>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</si>
  <si>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</si>
  <si>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</si>
  <si>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</si>
  <si>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</si>
  <si>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</si>
  <si>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</si>
  <si>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</si>
  <si>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</si>
  <si>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</si>
  <si>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</si>
  <si>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</si>
  <si>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</si>
  <si>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</si>
  <si>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</si>
  <si>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</si>
  <si>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</si>
  <si>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</si>
  <si>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</si>
  <si>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</si>
  <si>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</si>
  <si>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</si>
  <si>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</si>
  <si>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</si>
  <si>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</si>
  <si>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</si>
  <si>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</si>
  <si>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</si>
  <si>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</si>
  <si>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</si>
  <si>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</si>
  <si>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</si>
  <si>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</si>
  <si>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</si>
  <si>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</si>
  <si>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</si>
  <si>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</si>
  <si>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</si>
  <si>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</si>
  <si>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</si>
  <si>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</si>
  <si>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</si>
  <si>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</si>
  <si>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</si>
  <si>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</si>
  <si>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</si>
  <si>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</si>
  <si>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</si>
  <si>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</si>
  <si>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</si>
  <si>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</si>
  <si>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</si>
  <si>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</si>
  <si>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</si>
  <si>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</si>
  <si>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</si>
  <si>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</si>
  <si>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</si>
  <si>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</si>
  <si>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</si>
  <si>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</si>
  <si>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</si>
  <si>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</si>
  <si>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</si>
  <si>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</si>
  <si>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</si>
  <si>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</si>
  <si>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</si>
  <si>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</si>
  <si>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</si>
  <si>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</si>
  <si>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</si>
  <si>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</si>
  <si>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</si>
  <si>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</si>
  <si>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</si>
  <si>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</si>
  <si>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</si>
  <si>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</si>
  <si>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</si>
  <si>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</si>
  <si>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</si>
  <si>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</si>
  <si>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</si>
  <si>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</si>
  <si>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</si>
  <si>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</si>
  <si>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</si>
  <si>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</si>
  <si>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</si>
  <si>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</si>
  <si>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</si>
  <si>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</si>
  <si>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</si>
  <si>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</si>
  <si>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</si>
  <si>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</si>
  <si>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</si>
  <si>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</si>
  <si>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</si>
  <si>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</si>
  <si>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</si>
  <si>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</si>
  <si>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</si>
  <si>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</si>
  <si>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</si>
  <si>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</si>
  <si>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</si>
  <si>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</si>
  <si>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</si>
  <si>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</si>
  <si>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</si>
  <si>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</si>
  <si>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</si>
  <si>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</si>
  <si>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</si>
  <si>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</si>
  <si>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</si>
  <si>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</si>
  <si>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</si>
  <si>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</si>
  <si>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</si>
  <si>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</si>
  <si>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</si>
  <si>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</si>
  <si>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</si>
  <si>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</si>
  <si>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</si>
  <si>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</si>
  <si>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</si>
  <si>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</si>
  <si>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</si>
  <si>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</si>
  <si>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</si>
  <si>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</si>
  <si>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</si>
  <si>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</si>
  <si>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</si>
  <si>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</si>
  <si>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</si>
  <si>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</si>
  <si>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</si>
  <si>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</si>
  <si>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</si>
  <si>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</si>
  <si>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</si>
  <si>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</si>
  <si>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</si>
  <si>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</si>
  <si>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</si>
  <si>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</si>
  <si>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</si>
  <si>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</si>
  <si>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</si>
  <si>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</si>
  <si>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</si>
  <si>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</si>
  <si>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</si>
  <si>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</si>
  <si>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</si>
  <si>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</si>
  <si>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</si>
  <si>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</si>
  <si>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</si>
  <si>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</si>
  <si>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</si>
  <si>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</si>
  <si>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</si>
  <si>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</si>
  <si>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</si>
  <si>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</si>
  <si>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</si>
  <si>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</si>
  <si>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</si>
  <si>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</si>
  <si>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</si>
  <si>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</si>
  <si>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</si>
  <si>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</si>
  <si>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</si>
  <si>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</si>
  <si>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</si>
  <si>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</si>
  <si>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</si>
  <si>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</si>
  <si>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</si>
  <si>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</si>
  <si>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</si>
  <si>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</si>
  <si>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</si>
  <si>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</si>
  <si>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</si>
  <si>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</si>
  <si>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</si>
  <si>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</si>
  <si>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</si>
  <si>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</si>
  <si>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</si>
  <si>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</si>
  <si>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</si>
  <si>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</si>
  <si>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</si>
  <si>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</si>
  <si>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</si>
  <si>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</si>
  <si>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</si>
  <si>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</si>
  <si>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</si>
  <si>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</si>
  <si>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</si>
  <si>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</si>
  <si>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</si>
  <si>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</si>
  <si>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</si>
  <si>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</si>
  <si>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</si>
  <si>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</si>
  <si>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</si>
  <si>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</si>
  <si>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</si>
  <si>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</si>
  <si>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</si>
  <si>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</si>
  <si>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</si>
  <si>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</si>
  <si>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</si>
  <si>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</si>
  <si>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</si>
  <si>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</si>
  <si>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</si>
  <si>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</si>
  <si>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</si>
  <si>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</si>
  <si>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</si>
  <si>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</si>
  <si>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</si>
  <si>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</si>
  <si>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</si>
  <si>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</si>
  <si>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</si>
  <si>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</si>
  <si>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</si>
  <si>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</si>
  <si>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</si>
  <si>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</si>
  <si>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</si>
  <si>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</si>
  <si>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</si>
  <si>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</si>
  <si>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</si>
  <si>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</si>
  <si>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</si>
  <si>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</si>
  <si>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</si>
  <si>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</si>
  <si>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</si>
  <si>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</si>
  <si>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</si>
  <si>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</si>
  <si>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</si>
  <si>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</si>
  <si>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</si>
  <si>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</si>
  <si>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</si>
  <si>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</si>
  <si>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</si>
  <si>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</si>
  <si>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</si>
  <si>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</si>
  <si>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</si>
  <si>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</si>
  <si>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</si>
  <si>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</si>
  <si>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</si>
  <si>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</si>
  <si>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</si>
  <si>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</si>
  <si>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</si>
  <si>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</si>
  <si>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</si>
  <si>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</si>
  <si>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</si>
  <si>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</si>
  <si>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</si>
  <si>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</si>
  <si>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</si>
  <si>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</si>
  <si>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</si>
  <si>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</si>
  <si>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</si>
  <si>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</si>
  <si>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</si>
  <si>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</si>
  <si>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</si>
  <si>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</si>
  <si>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</si>
  <si>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</si>
  <si>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</si>
  <si>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</si>
  <si>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</si>
  <si>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</si>
  <si>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</si>
  <si>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</si>
  <si>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</si>
  <si>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</si>
  <si>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</si>
  <si>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</si>
  <si>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</si>
  <si>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</si>
  <si>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</si>
  <si>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</si>
  <si>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</si>
  <si>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</si>
  <si>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</si>
  <si>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</si>
  <si>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</si>
  <si>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</si>
  <si>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</si>
  <si>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</si>
  <si>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</si>
  <si>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</si>
  <si>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</si>
  <si>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</si>
  <si>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</si>
  <si>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</si>
  <si>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</si>
  <si>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</si>
  <si>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</si>
  <si>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</si>
  <si>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</si>
  <si>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</si>
  <si>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</si>
  <si>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</si>
  <si>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</si>
  <si>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</si>
  <si>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</si>
  <si>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</si>
  <si>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</si>
  <si>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</si>
  <si>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</si>
  <si>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</si>
  <si>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</si>
  <si>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</si>
  <si>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</si>
  <si>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</si>
  <si>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</si>
  <si>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</si>
  <si>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</si>
  <si>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</si>
  <si>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</si>
  <si>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</si>
  <si>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</si>
  <si>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</si>
  <si>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</si>
  <si>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</si>
  <si>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</si>
  <si>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</si>
  <si>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</si>
  <si>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</si>
  <si>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</si>
  <si>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</si>
  <si>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</si>
  <si>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</si>
  <si>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</si>
  <si>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</si>
  <si>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</si>
  <si>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</si>
  <si>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</si>
  <si>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</si>
  <si>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</si>
  <si>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</si>
  <si>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</si>
  <si>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</si>
  <si>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</si>
  <si>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</si>
  <si>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</si>
  <si>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</si>
  <si>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</si>
  <si>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</si>
  <si>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</si>
  <si>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</si>
  <si>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</si>
  <si>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</si>
  <si>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</si>
  <si>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</si>
  <si>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</si>
  <si>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</si>
  <si>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</si>
  <si>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</si>
  <si>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</si>
  <si>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</si>
  <si>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</si>
  <si>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</si>
  <si>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</si>
  <si>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</si>
  <si>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</si>
  <si>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</si>
  <si>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</si>
  <si>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</si>
  <si>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</si>
  <si>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</si>
  <si>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</si>
  <si>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</si>
  <si>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</si>
  <si>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</si>
  <si>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</si>
  <si>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</si>
  <si>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</si>
  <si>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</si>
  <si>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</si>
  <si>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</si>
  <si>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</si>
  <si>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</si>
  <si>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</si>
  <si>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</si>
  <si>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</si>
  <si>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</si>
  <si>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</si>
  <si>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</si>
  <si>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</si>
  <si>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</si>
  <si>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</si>
  <si>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</si>
  <si>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</si>
  <si>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</si>
  <si>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</si>
  <si>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</si>
  <si>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</si>
  <si>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</si>
  <si>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</si>
  <si>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</si>
  <si>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</si>
  <si>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</si>
  <si>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</si>
  <si>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</si>
  <si>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</si>
  <si>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</si>
  <si>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</si>
  <si>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</si>
  <si>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</si>
  <si>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</si>
  <si>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</si>
  <si>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</si>
  <si>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</si>
  <si>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</si>
  <si>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</si>
  <si>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</si>
  <si>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</si>
  <si>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</si>
  <si>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</si>
  <si>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</si>
  <si>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</si>
  <si>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</si>
  <si>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</si>
  <si>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</si>
  <si>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</si>
  <si>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</si>
  <si>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</si>
  <si>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</si>
  <si>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</si>
  <si>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</si>
  <si>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</si>
  <si>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</si>
  <si>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</si>
  <si>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</si>
  <si>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</si>
  <si>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</si>
  <si>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</si>
  <si>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</si>
  <si>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</si>
  <si>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</si>
  <si>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</si>
  <si>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</si>
  <si>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</si>
  <si>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</si>
  <si>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</si>
  <si>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</si>
  <si>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</si>
  <si>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</si>
  <si>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</si>
  <si>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</si>
  <si>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</si>
  <si>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</si>
  <si>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</si>
  <si>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</si>
  <si>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</si>
  <si>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</si>
  <si>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</si>
  <si>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</si>
  <si>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</si>
  <si>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</si>
  <si>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</si>
  <si>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</si>
  <si>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</si>
  <si>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</si>
  <si>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</si>
  <si>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</si>
  <si>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</si>
  <si>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</si>
  <si>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</si>
  <si>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</si>
  <si>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</si>
  <si>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</si>
  <si>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</si>
  <si>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</si>
  <si>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</si>
  <si>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</si>
  <si>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</si>
  <si>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</si>
  <si>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</si>
  <si>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</si>
  <si>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</si>
  <si>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</si>
  <si>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</si>
  <si>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</si>
  <si>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</si>
  <si>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</si>
  <si>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</si>
  <si>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</si>
  <si>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</si>
  <si>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</si>
  <si>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</si>
  <si>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</si>
  <si>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</si>
  <si>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</si>
  <si>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</si>
  <si>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</si>
  <si>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</si>
  <si>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</si>
  <si>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</si>
  <si>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</si>
  <si>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</si>
  <si>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</si>
  <si>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</si>
  <si>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</si>
  <si>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</si>
  <si>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</si>
  <si>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</si>
  <si>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</si>
  <si>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</si>
  <si>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</si>
  <si>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</si>
  <si>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</si>
  <si>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</si>
  <si>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</si>
  <si>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</si>
  <si>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</si>
  <si>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</si>
  <si>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</si>
  <si>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</si>
  <si>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</si>
  <si>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</si>
  <si>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</si>
  <si>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</si>
  <si>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</si>
  <si>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</si>
  <si>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</si>
  <si>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</si>
  <si>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</si>
  <si>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</si>
  <si>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</si>
  <si>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</si>
  <si>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</si>
  <si>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</si>
  <si>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</si>
  <si>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</si>
  <si>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</si>
  <si>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</si>
  <si>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</si>
  <si>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</si>
  <si>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</si>
  <si>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</si>
  <si>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</si>
  <si>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</si>
  <si>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</si>
  <si>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</si>
  <si>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</si>
  <si>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</si>
  <si>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</si>
  <si>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</si>
  <si>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</si>
  <si>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</si>
  <si>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</si>
  <si>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</si>
  <si>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</si>
  <si>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</si>
  <si>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</si>
  <si>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</si>
  <si>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</si>
  <si>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</si>
  <si>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</si>
  <si>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</si>
  <si>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</si>
  <si>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</si>
  <si>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</si>
  <si>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</si>
  <si>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</si>
  <si>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</si>
  <si>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</si>
  <si>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</si>
  <si>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</si>
  <si>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</si>
  <si>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</si>
  <si>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</si>
  <si>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</si>
  <si>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</si>
  <si>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</si>
  <si>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</si>
  <si>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</si>
  <si>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</si>
  <si>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</si>
  <si>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</si>
  <si>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</si>
  <si>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</si>
  <si>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</si>
  <si>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</si>
  <si>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</si>
  <si>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</si>
  <si>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</si>
  <si>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</si>
  <si>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</si>
  <si>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</si>
  <si>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</si>
  <si>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</si>
  <si>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</si>
  <si>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</si>
  <si>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</si>
  <si>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</si>
  <si>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</si>
  <si>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</si>
  <si>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</si>
  <si>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</si>
  <si>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</si>
  <si>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</si>
  <si>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</si>
  <si>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</si>
  <si>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</si>
  <si>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</si>
  <si>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</si>
  <si>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</si>
  <si>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</si>
  <si>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</si>
  <si>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</si>
  <si>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</si>
  <si>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</si>
  <si>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</si>
  <si>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</si>
  <si>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</si>
  <si>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</si>
  <si>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</si>
  <si>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</si>
  <si>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</si>
  <si>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</si>
  <si>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</si>
  <si>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</si>
  <si>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</si>
  <si>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</si>
  <si>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</si>
  <si>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</si>
  <si>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</si>
  <si>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</si>
  <si>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</si>
  <si>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</si>
  <si>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</si>
  <si>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</si>
  <si>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</si>
  <si>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</si>
  <si>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</si>
  <si>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</si>
  <si>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</si>
  <si>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</si>
  <si>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</si>
  <si>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</si>
  <si>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</si>
  <si>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</si>
  <si>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</si>
  <si>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</si>
  <si>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</si>
  <si>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</si>
  <si>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</si>
  <si>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</si>
  <si>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</si>
  <si>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</si>
  <si>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</si>
  <si>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</si>
  <si>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</si>
  <si>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</si>
  <si>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</si>
  <si>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</si>
  <si>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</si>
  <si>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</si>
  <si>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</si>
  <si>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</si>
  <si>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</si>
  <si>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</si>
  <si>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</si>
  <si>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</si>
  <si>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</si>
  <si>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</si>
  <si>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</si>
  <si>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</si>
  <si>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</si>
  <si>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</si>
  <si>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</si>
  <si>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</si>
  <si>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</si>
  <si>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</si>
  <si>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</si>
  <si>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</si>
  <si>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</si>
  <si>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</si>
  <si>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</si>
  <si>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</si>
  <si>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</si>
  <si>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</si>
  <si>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</si>
  <si>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</si>
  <si>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</si>
  <si>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</si>
  <si>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</si>
  <si>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</si>
  <si>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</si>
  <si>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</si>
  <si>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</si>
  <si>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</si>
  <si>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</si>
  <si>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</si>
  <si>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</si>
  <si>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</si>
  <si>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</si>
  <si>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</si>
  <si>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</si>
  <si>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</si>
  <si>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</si>
  <si>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</si>
  <si>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</si>
  <si>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</si>
  <si>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</si>
  <si>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</si>
  <si>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</si>
  <si>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</si>
  <si>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</si>
  <si>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</si>
  <si>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</si>
  <si>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</si>
  <si>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</si>
  <si>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</si>
  <si>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</si>
  <si>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</si>
  <si>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</si>
  <si>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</si>
  <si>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</si>
  <si>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</si>
  <si>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</si>
  <si>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</si>
  <si>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</si>
  <si>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</si>
  <si>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</si>
  <si>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</si>
  <si>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</si>
  <si>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</si>
  <si>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</si>
  <si>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</si>
  <si>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</si>
  <si>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</si>
  <si>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</si>
  <si>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</si>
  <si>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</si>
  <si>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</si>
  <si>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</si>
  <si>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</si>
  <si>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</si>
  <si>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</si>
  <si>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</si>
  <si>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</si>
  <si>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</si>
  <si>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</si>
  <si>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</si>
  <si>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</si>
  <si>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</si>
  <si>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</si>
  <si>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</si>
  <si>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</si>
  <si>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</si>
  <si>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</si>
  <si>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</si>
  <si>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</si>
  <si>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</si>
  <si>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</si>
  <si>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</si>
  <si>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</si>
  <si>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</si>
  <si>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</si>
  <si>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</si>
  <si>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</si>
  <si>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</si>
  <si>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</si>
  <si>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</si>
  <si>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</si>
  <si>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</si>
  <si>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</si>
  <si>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</si>
  <si>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</si>
  <si>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</si>
  <si>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</si>
  <si>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</si>
  <si>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</si>
  <si>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</si>
  <si>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</si>
  <si>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</si>
  <si>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</si>
  <si>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</si>
  <si>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</si>
  <si>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</si>
  <si>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</si>
  <si>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</si>
  <si>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</si>
  <si>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</si>
  <si>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</si>
  <si>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</si>
  <si>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</si>
  <si>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</si>
  <si>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</si>
  <si>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</si>
  <si>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</si>
  <si>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</si>
  <si>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</si>
  <si>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</si>
  <si>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</si>
  <si>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</si>
  <si>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</si>
  <si>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</si>
  <si>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</si>
  <si>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</si>
  <si>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</si>
  <si>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</si>
  <si>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</si>
  <si>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</si>
  <si>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</si>
  <si>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</si>
  <si>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</si>
  <si>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</si>
  <si>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</si>
  <si>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</si>
  <si>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</si>
  <si>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</si>
  <si>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</si>
  <si>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</si>
  <si>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</si>
  <si>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</si>
  <si>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</si>
  <si>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</si>
  <si>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</si>
  <si>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</si>
  <si>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</si>
  <si>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</si>
  <si>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</si>
  <si>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</si>
  <si>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</si>
  <si>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</si>
  <si>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</si>
  <si>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</si>
  <si>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</si>
  <si>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</si>
  <si>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</si>
  <si>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</si>
  <si>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</si>
  <si>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</si>
  <si>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</si>
  <si>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</si>
  <si>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</si>
  <si>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</si>
  <si>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</si>
  <si>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</si>
  <si>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</si>
  <si>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</si>
  <si>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</si>
  <si>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</si>
  <si>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</si>
  <si>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</si>
  <si>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</si>
  <si>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</si>
  <si>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</si>
  <si>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</si>
  <si>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</si>
  <si>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</si>
  <si>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</si>
  <si>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</si>
  <si>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</si>
  <si>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</si>
  <si>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</si>
  <si>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</si>
  <si>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</si>
  <si>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</si>
  <si>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</si>
  <si>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</si>
  <si>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</si>
  <si>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</si>
  <si>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</si>
  <si>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</si>
  <si>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</si>
  <si>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</si>
  <si>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</si>
  <si>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</si>
  <si>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</si>
  <si>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</si>
  <si>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</si>
  <si>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</si>
  <si>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</si>
  <si>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</si>
  <si>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</si>
  <si>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</si>
  <si>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</si>
  <si>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</si>
  <si>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</si>
  <si>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</si>
  <si>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</si>
  <si>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</si>
  <si>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</si>
  <si>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</si>
  <si>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</si>
  <si>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</si>
  <si>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</si>
  <si>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</si>
  <si>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</si>
  <si>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</si>
  <si>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</si>
  <si>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</si>
  <si>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</si>
  <si>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</si>
  <si>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</si>
  <si>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</si>
  <si>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</si>
  <si>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</si>
  <si>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</si>
  <si>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</si>
  <si>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</si>
  <si>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</si>
  <si>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</si>
  <si>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</si>
  <si>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</si>
  <si>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</si>
  <si>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</si>
  <si>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</si>
  <si>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</si>
  <si>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</si>
  <si>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</si>
  <si>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</si>
  <si>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</si>
  <si>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</si>
  <si>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</si>
  <si>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</si>
  <si>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</si>
  <si>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</si>
  <si>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</si>
  <si>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</si>
  <si>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</si>
  <si>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</si>
  <si>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</si>
  <si>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</si>
  <si>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</si>
  <si>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</si>
  <si>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</si>
  <si>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</si>
  <si>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</si>
  <si>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</si>
  <si>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</si>
  <si>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</si>
  <si>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</si>
  <si>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</si>
  <si>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</si>
  <si>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</si>
  <si>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</si>
  <si>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</si>
  <si>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</si>
  <si>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</si>
  <si>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</si>
  <si>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</si>
  <si>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</si>
  <si>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</si>
  <si>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</si>
  <si>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</si>
  <si>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</si>
  <si>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</si>
  <si>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</si>
  <si>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</si>
  <si>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</si>
  <si>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</si>
  <si>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</si>
  <si>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</si>
  <si>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</si>
  <si>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</si>
  <si>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</si>
  <si>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</si>
  <si>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</si>
  <si>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</si>
  <si>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</si>
  <si>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</si>
  <si>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</si>
  <si>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</si>
  <si>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</si>
  <si>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</si>
  <si>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</si>
  <si>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</si>
  <si>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</si>
  <si>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</si>
  <si>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</si>
  <si>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</si>
  <si>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</si>
  <si>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</si>
  <si>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</si>
  <si>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</si>
  <si>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</si>
  <si>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</si>
  <si>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</si>
  <si>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</si>
  <si>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</si>
  <si>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</si>
  <si>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</si>
  <si>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</si>
  <si>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</si>
  <si>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</si>
  <si>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</si>
  <si>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</si>
  <si>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</si>
  <si>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</si>
  <si>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</si>
  <si>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</si>
  <si>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</si>
  <si>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</si>
  <si>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</si>
  <si>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</si>
  <si>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</si>
  <si>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</si>
  <si>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</si>
  <si>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</si>
  <si>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</si>
  <si>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</si>
  <si>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</si>
  <si>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</si>
  <si>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</si>
  <si>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</si>
  <si>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</si>
  <si>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</si>
  <si>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</si>
  <si>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</si>
  <si>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</si>
  <si>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</si>
  <si>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</si>
  <si>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</si>
  <si>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</si>
  <si>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</si>
  <si>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</si>
  <si>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</si>
  <si>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</si>
  <si>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</si>
  <si>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</si>
  <si>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</si>
  <si>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</si>
  <si>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</si>
  <si>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</si>
  <si>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</si>
  <si>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</si>
  <si>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</si>
  <si>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</si>
  <si>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</si>
  <si>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</si>
  <si>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</si>
  <si>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</si>
  <si>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</si>
  <si>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</si>
  <si>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</si>
  <si>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</si>
  <si>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</si>
  <si>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</si>
  <si>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</si>
  <si>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</si>
  <si>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</si>
  <si>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</si>
  <si>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</si>
  <si>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</si>
  <si>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</si>
  <si>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</si>
  <si>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</si>
  <si>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</si>
  <si>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</si>
  <si>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</si>
  <si>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</si>
  <si>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</si>
  <si>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</si>
  <si>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</si>
  <si>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</si>
  <si>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</si>
  <si>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</si>
  <si>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</si>
  <si>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</si>
  <si>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</si>
  <si>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</si>
  <si>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</si>
  <si>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</si>
  <si>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</si>
  <si>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</si>
  <si>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</si>
  <si>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</si>
  <si>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</si>
  <si>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</si>
  <si>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</si>
  <si>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</si>
  <si>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</si>
  <si>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</si>
  <si>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</si>
  <si>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</si>
  <si>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</si>
  <si>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</si>
  <si>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</si>
  <si>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</si>
  <si>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</si>
  <si>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</si>
  <si>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</si>
  <si>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</si>
  <si>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</si>
  <si>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</si>
  <si>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</si>
  <si>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</si>
  <si>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</si>
  <si>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</si>
  <si>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</si>
  <si>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</si>
  <si>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</si>
  <si>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</si>
  <si>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</si>
  <si>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</si>
  <si>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</si>
  <si>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</si>
  <si>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</si>
  <si>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</si>
  <si>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</si>
  <si>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</si>
  <si>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</si>
  <si>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</si>
  <si>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</si>
  <si>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</si>
  <si>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</si>
  <si>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</si>
  <si>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</si>
  <si>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</si>
  <si>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</si>
  <si>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</si>
  <si>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</si>
  <si>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</si>
  <si>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</si>
  <si>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</si>
  <si>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</si>
  <si>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</si>
  <si>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</si>
  <si>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</si>
  <si>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</si>
  <si>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</si>
  <si>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</si>
  <si>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</si>
  <si>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</si>
  <si>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</si>
  <si>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</si>
  <si>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</si>
  <si>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</si>
  <si>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</si>
  <si>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</si>
  <si>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</si>
  <si>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</si>
  <si>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</si>
  <si>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</si>
  <si>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</si>
  <si>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</si>
  <si>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</si>
  <si>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</si>
  <si>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</si>
  <si>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</si>
  <si>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</si>
  <si>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</si>
  <si>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</si>
  <si>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</si>
  <si>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</si>
  <si>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</si>
  <si>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</si>
  <si>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</si>
  <si>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</si>
  <si>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</si>
  <si>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</si>
  <si>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</si>
  <si>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</si>
  <si>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</si>
  <si>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</si>
  <si>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</si>
  <si>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</si>
  <si>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</si>
  <si>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</si>
  <si>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</si>
  <si>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</si>
  <si>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</si>
  <si>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</si>
  <si>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</si>
  <si>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</si>
  <si>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</si>
  <si>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</si>
  <si>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</si>
  <si>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</si>
  <si>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</si>
  <si>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</si>
  <si>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</si>
  <si>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</si>
  <si>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</si>
  <si>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</si>
  <si>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</si>
  <si>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</si>
  <si>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</si>
  <si>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</si>
  <si>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</si>
  <si>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</si>
  <si>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</si>
  <si>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</si>
  <si>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</si>
  <si>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</si>
  <si>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</si>
  <si>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</si>
  <si>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</si>
  <si>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</si>
  <si>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</si>
  <si>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</si>
  <si>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</si>
  <si>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</si>
  <si>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</si>
  <si>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</si>
  <si>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</si>
  <si>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</si>
  <si>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</si>
  <si>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</si>
  <si>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</si>
  <si>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</si>
  <si>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</si>
  <si>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</si>
  <si>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</si>
  <si>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</si>
  <si>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</si>
  <si>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</si>
  <si>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</si>
  <si>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</si>
  <si>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</si>
  <si>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</si>
  <si>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</si>
  <si>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</si>
  <si>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</si>
  <si>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</si>
  <si>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</si>
  <si>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</si>
  <si>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</si>
  <si>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</si>
  <si>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</si>
  <si>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</si>
  <si>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</si>
  <si>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</si>
  <si>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</si>
  <si>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</si>
  <si>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</si>
  <si>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</si>
  <si>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</si>
  <si>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</si>
  <si>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</si>
  <si>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</si>
  <si>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</si>
  <si>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</si>
  <si>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</si>
  <si>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</si>
  <si>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</si>
  <si>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</si>
  <si>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</si>
  <si>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</si>
  <si>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</si>
  <si>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</si>
  <si>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</si>
  <si>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</si>
  <si>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</si>
  <si>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</si>
  <si>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</si>
  <si>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</si>
  <si>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</si>
  <si>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</si>
  <si>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</si>
  <si>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</si>
  <si>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</si>
  <si>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</si>
  <si>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</si>
  <si>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</si>
  <si>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</si>
  <si>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</si>
  <si>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</si>
  <si>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</si>
  <si>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</si>
  <si>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</si>
  <si>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</si>
  <si>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</si>
  <si>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</si>
  <si>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</si>
  <si>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</si>
  <si>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</si>
  <si>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</si>
  <si>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</si>
  <si>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</si>
  <si>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</si>
  <si>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</si>
  <si>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</si>
  <si>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</si>
  <si>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</si>
  <si>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</si>
  <si>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</si>
  <si>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</si>
  <si>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</si>
  <si>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</si>
  <si>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</si>
  <si>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</si>
  <si>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</si>
  <si>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</si>
  <si>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</si>
  <si>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</si>
  <si>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</si>
  <si>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</si>
  <si>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</si>
  <si>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</si>
  <si>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</si>
  <si>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</si>
  <si>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</si>
  <si>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</si>
  <si>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</si>
  <si>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</si>
  <si>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</si>
  <si>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</si>
  <si>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</si>
  <si>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</si>
  <si>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</si>
  <si>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</si>
  <si>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</si>
  <si>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</si>
  <si>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</si>
  <si>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</si>
  <si>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</si>
  <si>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</si>
  <si>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</si>
  <si>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</si>
  <si>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</si>
  <si>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</si>
  <si>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</si>
  <si>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</si>
  <si>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</si>
  <si>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</si>
  <si>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</si>
  <si>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</si>
  <si>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</si>
  <si>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</si>
  <si>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</si>
  <si>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</si>
  <si>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</si>
  <si>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</si>
  <si>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</si>
  <si>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</si>
  <si>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</si>
  <si>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</si>
  <si>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</si>
  <si>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</si>
  <si>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</si>
  <si>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</si>
  <si>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</si>
  <si>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</si>
  <si>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</si>
  <si>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</si>
  <si>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</si>
  <si>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</si>
  <si>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</si>
  <si>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</si>
  <si>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</si>
  <si>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</si>
  <si>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</si>
  <si>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</si>
  <si>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</si>
  <si>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</si>
  <si>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</si>
  <si>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</si>
  <si>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</si>
  <si>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</si>
  <si>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</si>
  <si>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</si>
  <si>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</si>
  <si>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</si>
  <si>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</si>
  <si>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</si>
  <si>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</si>
  <si>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</si>
  <si>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</si>
  <si>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</si>
  <si>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</si>
  <si>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</si>
  <si>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</si>
  <si>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</si>
  <si>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</si>
  <si>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</si>
  <si>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</si>
  <si>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</si>
  <si>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</si>
  <si>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</si>
  <si>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</si>
  <si>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</si>
  <si>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</si>
  <si>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</si>
  <si>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</si>
  <si>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</si>
  <si>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</si>
  <si>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</si>
  <si>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</si>
  <si>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</si>
  <si>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</si>
  <si>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</si>
  <si>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</si>
  <si>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</si>
  <si>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</si>
  <si>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</si>
  <si>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</si>
  <si>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</si>
  <si>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</si>
  <si>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</si>
  <si>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</si>
  <si>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</si>
  <si>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</si>
  <si>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</si>
  <si>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</si>
  <si>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</si>
  <si>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</si>
  <si>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</si>
  <si>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</si>
  <si>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</si>
  <si>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</si>
  <si>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</si>
  <si>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</si>
  <si>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</si>
  <si>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</si>
  <si>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</si>
  <si>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</si>
  <si>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</si>
  <si>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</si>
  <si>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</si>
  <si>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</si>
  <si>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</si>
  <si>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</si>
  <si>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</si>
  <si>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</si>
  <si>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</si>
  <si>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</si>
  <si>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</si>
  <si>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</si>
  <si>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</si>
  <si>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</si>
  <si>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</si>
  <si>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</si>
  <si>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</si>
  <si>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</si>
  <si>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</si>
  <si>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</si>
  <si>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</si>
  <si>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</si>
  <si>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</si>
  <si>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</si>
  <si>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</si>
  <si>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</si>
  <si>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</si>
  <si>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</si>
  <si>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</si>
  <si>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</si>
  <si>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</si>
  <si>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</si>
  <si>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</si>
  <si>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</si>
  <si>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</si>
  <si>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</si>
  <si>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</si>
  <si>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</si>
  <si>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</si>
  <si>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</si>
  <si>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</si>
  <si>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</si>
  <si>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</si>
  <si>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</si>
  <si>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</si>
  <si>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</si>
  <si>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</si>
  <si>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</si>
  <si>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</si>
  <si>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</si>
  <si>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</si>
  <si>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</si>
  <si>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</si>
  <si>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</si>
  <si>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</si>
  <si>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</si>
  <si>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</si>
  <si>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</si>
  <si>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</si>
  <si>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</si>
  <si>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</si>
  <si>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</si>
  <si>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</si>
  <si>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</si>
  <si>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</si>
  <si>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</si>
  <si>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</si>
  <si>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</si>
  <si>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</si>
  <si>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</si>
  <si>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</si>
  <si>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</si>
  <si>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</si>
  <si>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</si>
  <si>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</si>
  <si>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</si>
  <si>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</si>
  <si>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</si>
  <si>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</si>
  <si>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</si>
  <si>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</si>
  <si>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</si>
  <si>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</si>
  <si>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</si>
  <si>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</si>
  <si>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</si>
  <si>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</si>
  <si>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</si>
  <si>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</si>
  <si>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</si>
  <si>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</si>
  <si>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</si>
  <si>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</si>
  <si>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</si>
  <si>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</si>
  <si>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</si>
  <si>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</si>
  <si>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</si>
  <si>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</si>
  <si>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</si>
  <si>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</si>
  <si>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</si>
  <si>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</si>
  <si>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</si>
  <si>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</si>
  <si>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</si>
  <si>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</si>
  <si>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</si>
  <si>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</si>
  <si>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</si>
  <si>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</si>
  <si>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</si>
  <si>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</si>
  <si>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</si>
  <si>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</si>
  <si>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</si>
  <si>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</si>
  <si>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</si>
  <si>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</si>
  <si>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</si>
  <si>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</si>
  <si>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</si>
  <si>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</si>
  <si>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</si>
  <si>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</si>
  <si>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</si>
  <si>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</si>
  <si>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</si>
  <si>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</si>
  <si>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</si>
  <si>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</si>
  <si>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</si>
  <si>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</si>
  <si>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</si>
  <si>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</si>
  <si>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</si>
  <si>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</si>
  <si>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</si>
  <si>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</si>
  <si>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</si>
  <si>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</si>
  <si>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</si>
  <si>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</si>
  <si>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</si>
  <si>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</si>
  <si>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</si>
  <si>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</si>
  <si>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</si>
  <si>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</si>
  <si>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</si>
  <si>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</si>
  <si>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</si>
  <si>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</si>
  <si>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</si>
  <si>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</si>
  <si>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</si>
  <si>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</si>
  <si>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</si>
  <si>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</si>
  <si>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</si>
  <si>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</si>
  <si>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</si>
  <si>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</si>
  <si>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</si>
  <si>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</si>
  <si>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</si>
  <si>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</si>
  <si>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</si>
  <si>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</si>
  <si>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</si>
  <si>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</si>
  <si>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</si>
  <si>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</si>
  <si>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</si>
  <si>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</si>
  <si>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</si>
  <si>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</si>
  <si>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</si>
  <si>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</si>
  <si>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</si>
  <si>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</si>
  <si>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</si>
  <si>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</si>
  <si>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</si>
  <si>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</si>
  <si>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</si>
  <si>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</si>
  <si>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</si>
  <si>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</si>
  <si>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</si>
  <si>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</si>
  <si>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</si>
  <si>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</si>
  <si>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</si>
  <si>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</si>
  <si>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</si>
  <si>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</si>
  <si>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</si>
  <si>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</si>
  <si>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</si>
  <si>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</si>
  <si>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</si>
  <si>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</si>
  <si>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</si>
  <si>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</si>
  <si>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</si>
  <si>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</si>
  <si>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</si>
  <si>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</si>
  <si>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</si>
  <si>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</si>
  <si>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</si>
  <si>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</si>
  <si>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</si>
  <si>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</si>
  <si>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</si>
  <si>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</si>
  <si>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</si>
  <si>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</si>
  <si>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</si>
  <si>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</si>
  <si>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</si>
  <si>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</si>
  <si>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</si>
  <si>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</si>
  <si>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</si>
  <si>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</si>
  <si>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</si>
  <si>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</si>
  <si>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</si>
  <si>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</si>
  <si>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</si>
  <si>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</si>
  <si>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</si>
  <si>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</si>
  <si>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</si>
  <si>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</si>
  <si>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</si>
  <si>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</si>
  <si>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</si>
  <si>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</si>
  <si>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</si>
  <si>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</si>
  <si>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</si>
  <si>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</si>
  <si>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</si>
  <si>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</si>
  <si>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</si>
  <si>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</si>
  <si>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</si>
  <si>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</si>
  <si>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</si>
  <si>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</si>
  <si>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</si>
  <si>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</si>
  <si>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</si>
  <si>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</si>
  <si>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</si>
  <si>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</si>
  <si>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</si>
  <si>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</si>
  <si>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</si>
  <si>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</si>
  <si>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</si>
  <si>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</si>
  <si>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</si>
  <si>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</si>
  <si>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</si>
  <si>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</si>
  <si>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</si>
  <si>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</si>
  <si>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</si>
  <si>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</si>
  <si>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</si>
  <si>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</si>
  <si>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</si>
  <si>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</si>
  <si>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</si>
  <si>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</si>
  <si>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</si>
  <si>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</si>
  <si>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</si>
  <si>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</si>
  <si>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</si>
  <si>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</si>
  <si>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</si>
  <si>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</si>
  <si>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</si>
  <si>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</si>
  <si>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</si>
  <si>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</si>
  <si>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</si>
  <si>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</si>
  <si>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</si>
  <si>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</si>
  <si>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</si>
  <si>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</si>
  <si>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</si>
  <si>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</si>
  <si>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</si>
  <si>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</si>
  <si>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</si>
  <si>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</si>
  <si>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</si>
  <si>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</si>
  <si>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</si>
  <si>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</si>
  <si>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</si>
  <si>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</si>
  <si>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</si>
  <si>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</si>
  <si>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</si>
  <si>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</si>
  <si>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</si>
  <si>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</si>
  <si>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</si>
  <si>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</si>
  <si>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</si>
  <si>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</si>
  <si>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</si>
  <si>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</si>
  <si>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</si>
  <si>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</si>
  <si>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</si>
  <si>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</si>
  <si>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</si>
  <si>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</si>
  <si>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</si>
  <si>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</si>
  <si>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</si>
  <si>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</si>
  <si>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</si>
  <si>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</si>
  <si>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</si>
  <si>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</si>
  <si>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</si>
  <si>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</si>
  <si>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</si>
  <si>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</si>
  <si>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</si>
  <si>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</si>
  <si>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</si>
  <si>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</si>
  <si>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</si>
  <si>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</si>
  <si>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</si>
  <si>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</si>
  <si>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</si>
  <si>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</si>
  <si>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</si>
  <si>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</si>
  <si>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</si>
  <si>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</si>
  <si>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</si>
  <si>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</si>
  <si>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</si>
  <si>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</si>
  <si>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</si>
  <si>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</si>
  <si>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</si>
  <si>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</si>
  <si>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</si>
  <si>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</si>
  <si>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</si>
  <si>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</si>
  <si>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</si>
  <si>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</si>
  <si>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</si>
  <si>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</si>
  <si>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</si>
  <si>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</si>
  <si>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</si>
  <si>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</si>
  <si>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</si>
  <si>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</si>
  <si>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</si>
  <si>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</si>
  <si>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</si>
  <si>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</si>
  <si>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</si>
  <si>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</si>
  <si>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</si>
  <si>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</si>
  <si>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</si>
  <si>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</si>
  <si>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</si>
  <si>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</si>
  <si>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</si>
  <si>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</si>
  <si>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</si>
  <si>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</si>
  <si>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</si>
  <si>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</si>
  <si>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</si>
  <si>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</si>
  <si>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</si>
  <si>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</si>
  <si>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</si>
  <si>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</si>
  <si>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</si>
  <si>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</si>
  <si>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</si>
  <si>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</si>
  <si>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</si>
  <si>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</si>
  <si>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</si>
  <si>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</si>
  <si>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</si>
  <si>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</si>
  <si>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</si>
  <si>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</si>
  <si>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</si>
  <si>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</si>
  <si>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</si>
  <si>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</si>
  <si>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</si>
  <si>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</si>
  <si>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</si>
  <si>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</si>
  <si>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</si>
  <si>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</si>
  <si>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</si>
  <si>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</si>
  <si>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</si>
  <si>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</si>
  <si>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</si>
  <si>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</si>
  <si>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</si>
  <si>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</si>
  <si>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</si>
  <si>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</si>
  <si>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</si>
  <si>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</si>
  <si>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</si>
  <si>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</si>
  <si>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</si>
  <si>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</si>
  <si>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</si>
  <si>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</si>
  <si>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</si>
  <si>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</si>
  <si>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</si>
  <si>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</si>
  <si>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</si>
  <si>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</si>
  <si>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</si>
  <si>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</si>
  <si>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</si>
  <si>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</si>
  <si>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</si>
  <si>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</si>
  <si>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</si>
  <si>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</si>
  <si>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</si>
  <si>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</si>
  <si>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</si>
  <si>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</si>
  <si>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</si>
  <si>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</si>
  <si>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</si>
  <si>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</si>
  <si>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</si>
  <si>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</si>
  <si>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</si>
  <si>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</si>
  <si>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</si>
  <si>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</si>
  <si>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</si>
  <si>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</si>
  <si>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</si>
  <si>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</si>
  <si>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</si>
  <si>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</si>
  <si>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</si>
  <si>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</si>
  <si>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</si>
  <si>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</si>
  <si>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</si>
  <si>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</si>
  <si>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</si>
  <si>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</si>
  <si>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</si>
  <si>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</si>
  <si>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</si>
  <si>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</si>
  <si>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</si>
  <si>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</si>
  <si>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</si>
  <si>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</si>
  <si>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</si>
  <si>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</si>
  <si>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</si>
  <si>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</si>
  <si>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</si>
  <si>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</si>
  <si>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</si>
  <si>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</si>
  <si>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</si>
  <si>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</si>
  <si>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</si>
  <si>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</si>
  <si>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</si>
  <si>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</si>
  <si>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</si>
  <si>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</si>
  <si>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</si>
  <si>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</si>
  <si>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</si>
  <si>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</si>
  <si>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</si>
  <si>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</si>
  <si>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</si>
  <si>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</si>
  <si>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</si>
  <si>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</si>
  <si>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</si>
  <si>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</si>
  <si>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</si>
  <si>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</si>
  <si>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</si>
  <si>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</si>
  <si>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</si>
  <si>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</si>
  <si>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</si>
  <si>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</si>
  <si>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</si>
  <si>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</si>
  <si>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</si>
  <si>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</si>
  <si>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</si>
  <si>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</si>
  <si>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</si>
  <si>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</si>
  <si>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</si>
  <si>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</si>
  <si>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</si>
  <si>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</si>
  <si>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</si>
  <si>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</si>
  <si>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</si>
  <si>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</si>
  <si>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</si>
  <si>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</si>
  <si>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</si>
  <si>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</si>
  <si>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</si>
  <si>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</si>
  <si>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</si>
  <si>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</si>
  <si>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</si>
  <si>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</si>
  <si>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</si>
  <si>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</si>
  <si>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</si>
  <si>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</si>
  <si>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</si>
  <si>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</si>
  <si>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</si>
  <si>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</si>
  <si>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</si>
  <si>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</si>
  <si>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</si>
  <si>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</si>
  <si>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</si>
  <si>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</si>
  <si>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</si>
  <si>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</si>
  <si>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</si>
  <si>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</si>
  <si>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</si>
  <si>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</si>
  <si>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</si>
  <si>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</si>
  <si>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</si>
  <si>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</si>
  <si>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</si>
  <si>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</si>
  <si>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</si>
  <si>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</si>
  <si>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</si>
  <si>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</si>
  <si>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</si>
  <si>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</si>
  <si>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</si>
  <si>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</si>
  <si>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</si>
  <si>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</si>
  <si>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</si>
  <si>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</si>
  <si>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</si>
  <si>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</si>
  <si>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</si>
  <si>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</si>
  <si>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</si>
  <si>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</si>
  <si>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</si>
  <si>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</si>
  <si>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</si>
  <si>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</si>
  <si>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</si>
  <si>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</si>
  <si>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</si>
  <si>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</si>
  <si>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</si>
  <si>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</si>
  <si>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</si>
  <si>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</si>
  <si>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</si>
  <si>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</si>
  <si>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</si>
  <si>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</si>
  <si>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</si>
  <si>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</si>
  <si>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</si>
  <si>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</si>
  <si>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</si>
  <si>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</si>
  <si>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</si>
  <si>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</si>
  <si>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</si>
  <si>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</si>
  <si>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</si>
  <si>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</si>
  <si>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</si>
  <si>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</si>
  <si>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</si>
  <si>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</si>
  <si>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</si>
  <si>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</si>
  <si>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</si>
  <si>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</si>
  <si>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</si>
  <si>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</si>
  <si>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</si>
  <si>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</si>
  <si>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</si>
  <si>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</si>
  <si>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</si>
  <si>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</si>
  <si>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</si>
  <si>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</si>
  <si>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</si>
  <si>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</si>
  <si>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</si>
  <si>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</si>
  <si>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</si>
  <si>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</si>
  <si>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</si>
  <si>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</si>
  <si>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</si>
  <si>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</si>
  <si>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</si>
  <si>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</si>
  <si>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</si>
  <si>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</si>
  <si>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</si>
  <si>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</si>
  <si>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</si>
  <si>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</si>
  <si>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</si>
  <si>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</si>
  <si>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</si>
  <si>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</si>
  <si>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</si>
  <si>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</si>
  <si>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</si>
  <si>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</si>
  <si>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</si>
  <si>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</si>
  <si>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</si>
  <si>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</si>
  <si>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</si>
  <si>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</si>
  <si>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</si>
  <si>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</si>
  <si>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</si>
  <si>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</si>
  <si>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</si>
  <si>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</si>
  <si>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</si>
  <si>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</si>
  <si>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</si>
  <si>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</si>
  <si>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</si>
  <si>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</si>
  <si>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</si>
  <si>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</si>
  <si>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</si>
  <si>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</si>
  <si>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</si>
  <si>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</si>
  <si>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</si>
  <si>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</si>
  <si>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</si>
  <si>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</si>
  <si>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</si>
  <si>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</si>
  <si>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</si>
  <si>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</si>
  <si>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</si>
  <si>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</si>
  <si>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</si>
  <si>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</si>
  <si>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</si>
  <si>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</si>
  <si>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</si>
  <si>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</si>
  <si>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</si>
  <si>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</si>
  <si>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</si>
  <si>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</si>
  <si>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</si>
  <si>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</si>
  <si>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</si>
  <si>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</si>
  <si>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</si>
  <si>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</si>
  <si>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</si>
  <si>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</si>
  <si>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</si>
  <si>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</si>
  <si>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</si>
  <si>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</si>
  <si>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</si>
  <si>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</si>
  <si>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</si>
  <si>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</si>
  <si>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</si>
  <si>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</si>
  <si>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</si>
  <si>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</si>
  <si>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</si>
  <si>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</si>
  <si>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</si>
  <si>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</si>
  <si>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</si>
  <si>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</si>
  <si>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</si>
  <si>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</si>
  <si>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</si>
  <si>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</si>
  <si>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</si>
  <si>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</si>
  <si>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</si>
  <si>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</si>
  <si>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</si>
  <si>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</si>
  <si>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</si>
  <si>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</si>
  <si>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</si>
  <si>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</si>
  <si>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</si>
  <si>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</si>
  <si>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</si>
  <si>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</si>
  <si>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</si>
  <si>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</si>
  <si>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</si>
  <si>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</si>
  <si>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</si>
  <si>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</si>
  <si>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</si>
  <si>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</si>
  <si>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</si>
  <si>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</si>
  <si>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</si>
  <si>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</si>
  <si>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</si>
  <si>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</si>
  <si>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</si>
  <si>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</si>
  <si>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</si>
  <si>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</si>
  <si>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</si>
  <si>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</si>
  <si>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</si>
  <si>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</si>
  <si>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</si>
  <si>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</si>
  <si>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</si>
  <si>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</si>
  <si>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</si>
  <si>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</si>
  <si>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</si>
  <si>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</si>
  <si>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</si>
  <si>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</si>
  <si>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</si>
  <si>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</si>
  <si>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</si>
  <si>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</si>
  <si>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</si>
  <si>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</si>
  <si>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</si>
  <si>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</si>
  <si>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</si>
  <si>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</si>
  <si>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</si>
  <si>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</si>
  <si>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</si>
  <si>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</si>
  <si>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</si>
  <si>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</si>
  <si>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</si>
  <si>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</si>
  <si>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</si>
  <si>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</si>
  <si>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</si>
  <si>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</si>
  <si>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</si>
  <si>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</si>
  <si>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</si>
  <si>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</si>
  <si>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</si>
  <si>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</si>
  <si>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</si>
  <si>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</si>
  <si>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</si>
  <si>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</si>
  <si>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</si>
  <si>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</si>
  <si>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</si>
  <si>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</si>
  <si>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</si>
  <si>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</si>
  <si>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</si>
  <si>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</si>
  <si>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</si>
  <si>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</si>
  <si>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</si>
  <si>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</si>
  <si>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</si>
  <si>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</si>
  <si>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</si>
  <si>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</si>
  <si>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</si>
  <si>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</si>
  <si>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</si>
  <si>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</si>
  <si>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</si>
  <si>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</si>
  <si>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</si>
  <si>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</si>
  <si>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</si>
  <si>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</si>
  <si>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</si>
  <si>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</si>
  <si>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</si>
  <si>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</si>
  <si>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</si>
  <si>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</si>
  <si>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</si>
  <si>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</si>
  <si>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</si>
  <si>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</si>
  <si>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</si>
  <si>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</si>
  <si>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</si>
  <si>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</si>
  <si>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</si>
  <si>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</si>
  <si>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</si>
  <si>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</si>
  <si>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</si>
  <si>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</si>
  <si>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</si>
  <si>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</si>
  <si>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</si>
  <si>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</si>
  <si>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</si>
  <si>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</si>
  <si>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</si>
  <si>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</si>
  <si>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</si>
  <si>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</si>
  <si>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</si>
  <si>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</si>
  <si>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</si>
  <si>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</si>
  <si>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</si>
  <si>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</si>
  <si>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</si>
  <si>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</si>
  <si>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</si>
  <si>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</si>
  <si>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</si>
  <si>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</si>
  <si>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</si>
  <si>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</si>
  <si>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</si>
  <si>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</si>
  <si>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</si>
  <si>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</si>
  <si>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</si>
  <si>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</si>
  <si>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</si>
  <si>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</si>
  <si>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</si>
  <si>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</si>
  <si>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</si>
  <si>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</si>
  <si>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</si>
  <si>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</si>
  <si>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</si>
  <si>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</si>
  <si>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</si>
  <si>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</si>
  <si>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</si>
  <si>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</si>
  <si>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</si>
  <si>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</si>
  <si>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</si>
  <si>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</si>
  <si>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</si>
  <si>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</si>
  <si>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</si>
  <si>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</si>
  <si>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</si>
  <si>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</si>
  <si>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</si>
  <si>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</si>
  <si>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</si>
  <si>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</si>
  <si>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</si>
  <si>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</si>
  <si>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</si>
  <si>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</si>
  <si>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</si>
  <si>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</si>
  <si>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</si>
  <si>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</si>
  <si>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</si>
  <si>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</si>
  <si>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</si>
  <si>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</si>
  <si>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</si>
  <si>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</si>
  <si>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</si>
  <si>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</si>
  <si>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</si>
  <si>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</si>
  <si>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</si>
  <si>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</si>
  <si>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</si>
  <si>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</si>
  <si>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</si>
  <si>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</si>
  <si>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</si>
  <si>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</si>
  <si>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</si>
  <si>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</si>
  <si>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</si>
  <si>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</si>
  <si>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</si>
  <si>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</si>
  <si>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</si>
  <si>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</si>
  <si>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</si>
  <si>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</si>
  <si>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</si>
  <si>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</si>
  <si>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</si>
  <si>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</si>
  <si>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</si>
  <si>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</si>
  <si>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</si>
  <si>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</si>
  <si>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</si>
  <si>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</si>
  <si>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</si>
  <si>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</si>
  <si>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</si>
  <si>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</si>
  <si>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</si>
  <si>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</si>
  <si>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</si>
  <si>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</si>
  <si>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</si>
  <si>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</si>
  <si>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</si>
  <si>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</si>
  <si>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</si>
  <si>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</si>
  <si>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</si>
  <si>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</si>
  <si>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</si>
  <si>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</si>
  <si>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</si>
  <si>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</si>
  <si>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</si>
  <si>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</si>
  <si>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</si>
  <si>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</si>
  <si>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</si>
  <si>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</si>
  <si>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</si>
  <si>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</si>
  <si>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</si>
  <si>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</si>
  <si>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</si>
  <si>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</si>
  <si>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</si>
  <si>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</si>
  <si>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</si>
  <si>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</si>
  <si>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</si>
  <si>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</si>
  <si>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</si>
  <si>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</si>
  <si>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</si>
  <si>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</si>
  <si>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</si>
  <si>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</si>
  <si>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</si>
  <si>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</si>
  <si>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</si>
  <si>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</si>
  <si>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</si>
  <si>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</si>
  <si>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</si>
  <si>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</si>
  <si>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</si>
  <si>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</si>
  <si>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</si>
  <si>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</si>
  <si>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</si>
  <si>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</si>
  <si>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</si>
  <si>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</si>
  <si>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</si>
  <si>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</si>
  <si>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</si>
  <si>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</si>
  <si>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</si>
  <si>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</si>
  <si>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</si>
  <si>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</si>
  <si>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</si>
  <si>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</si>
  <si>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</si>
  <si>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</si>
  <si>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</si>
  <si>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</si>
  <si>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</si>
  <si>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</si>
  <si>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</si>
  <si>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</si>
  <si>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</si>
  <si>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</si>
  <si>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</si>
  <si>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</si>
  <si>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</si>
  <si>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</si>
  <si>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</si>
  <si>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</si>
  <si>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</si>
  <si>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</si>
  <si>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</si>
  <si>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</si>
  <si>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</si>
  <si>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</si>
  <si>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</si>
  <si>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</si>
  <si>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</si>
  <si>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</si>
  <si>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</si>
  <si>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</si>
  <si>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</si>
  <si>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</si>
  <si>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</si>
  <si>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</si>
  <si>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</si>
  <si>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</si>
  <si>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</si>
  <si>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</si>
  <si>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</si>
  <si>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</si>
  <si>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</si>
  <si>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</si>
  <si>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</si>
  <si>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</si>
  <si>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</si>
  <si>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</si>
  <si>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</si>
  <si>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</si>
  <si>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</si>
  <si>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</si>
  <si>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</si>
  <si>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</si>
  <si>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</si>
  <si>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</si>
  <si>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</si>
  <si>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</si>
  <si>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</si>
  <si>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</si>
  <si>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</si>
  <si>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</si>
  <si>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</si>
  <si>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</si>
  <si>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</si>
  <si>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</si>
  <si>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</si>
  <si>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</si>
  <si>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</si>
  <si>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</si>
  <si>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</si>
  <si>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</si>
  <si>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</si>
  <si>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</si>
  <si>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</si>
  <si>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</si>
  <si>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</si>
  <si>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</si>
  <si>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</si>
  <si>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</si>
  <si>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</si>
  <si>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</si>
  <si>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</si>
  <si>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</si>
  <si>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</si>
  <si>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</si>
  <si>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</si>
  <si>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</si>
  <si>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</si>
  <si>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</si>
  <si>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</si>
  <si>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</si>
  <si>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</si>
  <si>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</si>
  <si>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</si>
  <si>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</si>
  <si>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</si>
  <si>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</si>
  <si>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</si>
  <si>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</si>
  <si>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</si>
  <si>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</si>
  <si>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</si>
  <si>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</si>
  <si>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</si>
  <si>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</si>
  <si>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</si>
  <si>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</si>
  <si>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</si>
  <si>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</si>
  <si>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</si>
  <si>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</si>
  <si>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</si>
  <si>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</si>
  <si>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</si>
  <si>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</si>
  <si>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</si>
  <si>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</si>
  <si>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</si>
  <si>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</si>
  <si>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</si>
  <si>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</si>
  <si>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</si>
  <si>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</si>
  <si>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</si>
  <si>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</si>
  <si>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</si>
  <si>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</si>
  <si>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</si>
  <si>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</si>
  <si>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</si>
  <si>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</si>
  <si>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</si>
  <si>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</si>
  <si>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</si>
  <si>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</si>
  <si>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</si>
  <si>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</si>
  <si>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</si>
  <si>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</si>
  <si>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</si>
  <si>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</si>
  <si>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</si>
  <si>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</si>
  <si>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</si>
  <si>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</si>
  <si>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</si>
  <si>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</si>
  <si>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</si>
  <si>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</si>
  <si>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</si>
  <si>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</si>
  <si>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</si>
  <si>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</si>
  <si>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</si>
  <si>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</si>
  <si>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</si>
  <si>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</si>
  <si>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</si>
  <si>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</si>
  <si>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</si>
  <si>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</si>
  <si>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</si>
  <si>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</si>
  <si>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</si>
  <si>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</si>
  <si>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</si>
  <si>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</si>
  <si>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</si>
  <si>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</si>
  <si>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</si>
  <si>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</si>
  <si>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</si>
  <si>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</si>
  <si>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</si>
  <si>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</si>
  <si>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</si>
  <si>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</si>
  <si>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</si>
  <si>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</si>
  <si>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</si>
  <si>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</si>
  <si>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</si>
  <si>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</si>
  <si>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</si>
  <si>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</si>
  <si>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</si>
  <si>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</si>
  <si>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</si>
  <si>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</si>
  <si>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</si>
  <si>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</si>
  <si>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</si>
  <si>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</si>
  <si>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</si>
  <si>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</si>
  <si>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</si>
  <si>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</si>
  <si>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</si>
  <si>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</si>
  <si>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</si>
  <si>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</si>
  <si>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</si>
  <si>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</si>
  <si>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</si>
  <si>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</si>
  <si>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</si>
  <si>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</si>
  <si>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</si>
  <si>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</si>
  <si>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</si>
  <si>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</si>
  <si>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</si>
  <si>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</si>
  <si>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</si>
  <si>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</si>
  <si>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</si>
  <si>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</si>
  <si>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</si>
  <si>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</si>
  <si>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</si>
  <si>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</si>
  <si>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</si>
  <si>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</si>
  <si>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</si>
  <si>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</si>
  <si>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</si>
  <si>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</si>
  <si>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</si>
  <si>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</si>
  <si>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</si>
  <si>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</si>
  <si>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</si>
  <si>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</si>
  <si>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</si>
  <si>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</si>
  <si>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</si>
  <si>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</si>
  <si>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</si>
  <si>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</si>
  <si>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</si>
  <si>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</si>
  <si>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</si>
  <si>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</si>
  <si>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</si>
  <si>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</si>
  <si>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</si>
  <si>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</si>
  <si>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</si>
  <si>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</si>
  <si>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</si>
  <si>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</si>
  <si>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</si>
  <si>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</si>
  <si>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</si>
  <si>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</si>
  <si>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</si>
  <si>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</si>
  <si>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</si>
  <si>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</si>
  <si>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</si>
  <si>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</si>
  <si>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</si>
  <si>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</si>
  <si>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</si>
  <si>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</si>
  <si>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</si>
  <si>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</si>
  <si>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</si>
  <si>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</si>
  <si>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</si>
  <si>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</si>
  <si>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</si>
  <si>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</si>
  <si>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</si>
  <si>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</si>
  <si>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</si>
  <si>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</si>
  <si>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</si>
  <si>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</si>
  <si>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</si>
  <si>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</si>
  <si>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</si>
  <si>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</si>
  <si>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</si>
  <si>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</si>
  <si>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</si>
  <si>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</si>
  <si>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</si>
  <si>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</si>
  <si>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</si>
  <si>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</si>
  <si>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</si>
  <si>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</si>
  <si>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</si>
  <si>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</si>
  <si>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</si>
  <si>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</si>
  <si>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</si>
  <si>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</si>
  <si>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</si>
  <si>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</si>
  <si>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</si>
  <si>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</si>
  <si>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</si>
  <si>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</si>
  <si>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</si>
  <si>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</si>
  <si>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</si>
  <si>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</si>
  <si>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</si>
  <si>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</si>
  <si>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</si>
  <si>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</si>
  <si>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</si>
  <si>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</si>
  <si>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</si>
  <si>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</si>
  <si>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</si>
  <si>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</si>
  <si>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</si>
  <si>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</si>
  <si>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</si>
  <si>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</si>
  <si>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</si>
  <si>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</si>
  <si>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</si>
  <si>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</si>
  <si>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</si>
  <si>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</si>
  <si>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</si>
  <si>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</si>
  <si>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</si>
  <si>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</si>
  <si>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</si>
  <si>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</si>
  <si>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</si>
  <si>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</si>
  <si>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</si>
  <si>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</si>
  <si>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</si>
  <si>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</si>
  <si>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</si>
  <si>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</si>
  <si>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</si>
  <si>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</si>
  <si>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</si>
  <si>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</si>
  <si>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</si>
  <si>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</si>
  <si>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</si>
  <si>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</si>
  <si>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</si>
  <si>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</si>
  <si>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</si>
  <si>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</si>
  <si>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</si>
  <si>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</si>
  <si>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</si>
  <si>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</si>
  <si>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</si>
  <si>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</si>
  <si>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</si>
  <si>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</si>
  <si>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</si>
  <si>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</si>
  <si>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</si>
  <si>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</si>
  <si>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</si>
  <si>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</si>
  <si>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</si>
  <si>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</si>
  <si>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</si>
  <si>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</si>
  <si>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</si>
  <si>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</si>
  <si>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</si>
  <si>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</si>
  <si>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</si>
  <si>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</si>
  <si>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</si>
  <si>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</si>
  <si>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</si>
  <si>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</si>
  <si>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</si>
  <si>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</si>
  <si>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</si>
  <si>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</si>
  <si>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</si>
  <si>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</si>
  <si>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</si>
  <si>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</si>
  <si>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</si>
  <si>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</si>
  <si>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</si>
  <si>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</si>
  <si>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</si>
  <si>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</si>
  <si>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</si>
  <si>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</si>
  <si>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</si>
  <si>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</si>
  <si>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</si>
  <si>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</si>
  <si>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</si>
  <si>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</si>
  <si>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</si>
  <si>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</si>
  <si>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</si>
  <si>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</si>
  <si>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</si>
  <si>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</si>
  <si>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</si>
  <si>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</si>
  <si>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</si>
  <si>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</si>
  <si>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</si>
  <si>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</si>
  <si>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</si>
  <si>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</si>
  <si>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</si>
  <si>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</si>
  <si>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</si>
  <si>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</si>
  <si>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</si>
  <si>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</si>
  <si>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</si>
  <si>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</si>
  <si>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</si>
  <si>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</si>
  <si>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</si>
  <si>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</si>
  <si>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</si>
  <si>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</si>
  <si>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</si>
  <si>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</si>
  <si>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</si>
  <si>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</si>
  <si>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</si>
  <si>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</si>
  <si>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</si>
  <si>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</si>
  <si>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</si>
  <si>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</si>
  <si>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</si>
  <si>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</si>
  <si>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</si>
  <si>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</si>
  <si>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</si>
  <si>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</si>
  <si>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</si>
  <si>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</si>
  <si>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</si>
  <si>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</si>
  <si>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</si>
  <si>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</si>
  <si>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</si>
  <si>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</si>
  <si>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</si>
  <si>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</si>
  <si>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</si>
  <si>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</si>
  <si>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</si>
  <si>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</si>
  <si>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</si>
  <si>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</si>
  <si>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</si>
  <si>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</si>
  <si>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</si>
  <si>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</si>
  <si>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</si>
  <si>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</si>
  <si>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</si>
  <si>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</si>
  <si>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</si>
  <si>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</si>
  <si>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</si>
  <si>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</si>
  <si>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</si>
  <si>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</si>
  <si>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</si>
  <si>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</si>
  <si>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</si>
  <si>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</si>
  <si>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</si>
  <si>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</si>
  <si>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</si>
  <si>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</si>
  <si>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</si>
  <si>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</si>
  <si>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</si>
  <si>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</si>
  <si>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</si>
  <si>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</si>
  <si>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</si>
  <si>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</si>
  <si>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</si>
  <si>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</si>
  <si>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</si>
  <si>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</si>
  <si>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</si>
  <si>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</si>
  <si>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</si>
  <si>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</si>
  <si>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</si>
  <si>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</si>
  <si>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</si>
  <si>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</si>
  <si>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</si>
  <si>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</si>
  <si>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</si>
  <si>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</si>
  <si>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</si>
  <si>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</si>
  <si>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</si>
  <si>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</si>
  <si>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</si>
  <si>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</si>
  <si>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</si>
  <si>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</si>
  <si>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</si>
  <si>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</si>
  <si>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</si>
  <si>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</si>
  <si>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</si>
  <si>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</si>
  <si>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</si>
  <si>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</si>
  <si>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</si>
  <si>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</si>
  <si>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</si>
  <si>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</si>
  <si>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</si>
  <si>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</si>
  <si>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</si>
  <si>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</si>
  <si>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</si>
  <si>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</si>
  <si>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</si>
  <si>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</si>
  <si>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</si>
  <si>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</si>
  <si>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</si>
  <si>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</si>
  <si>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</si>
  <si>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</si>
  <si>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</si>
  <si>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</si>
  <si>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</si>
  <si>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</si>
  <si>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</si>
  <si>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</si>
  <si>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</si>
  <si>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</si>
  <si>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</si>
  <si>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</si>
  <si>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</si>
  <si>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</si>
  <si>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</si>
  <si>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</si>
  <si>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</si>
  <si>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</si>
  <si>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</si>
  <si>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</si>
  <si>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</si>
  <si>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</si>
  <si>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</si>
  <si>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</si>
  <si>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</si>
  <si>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</si>
  <si>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</si>
  <si>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</si>
  <si>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</si>
  <si>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</si>
  <si>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</si>
  <si>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</si>
  <si>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</si>
  <si>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</si>
  <si>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</si>
  <si>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</si>
  <si>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</si>
  <si>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</si>
  <si>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</si>
  <si>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</si>
  <si>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</si>
  <si>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</si>
  <si>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</si>
  <si>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</si>
  <si>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</si>
  <si>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</si>
  <si>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</si>
  <si>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</si>
  <si>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</si>
  <si>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</si>
  <si>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</si>
  <si>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</si>
  <si>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</si>
  <si>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</si>
  <si>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</si>
  <si>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</si>
  <si>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</si>
  <si>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</si>
  <si>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</si>
  <si>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</si>
  <si>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</si>
  <si>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</si>
  <si>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</si>
  <si>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</si>
  <si>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</si>
  <si>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</si>
  <si>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</si>
  <si>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</si>
  <si>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</si>
  <si>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</si>
  <si>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</si>
  <si>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</si>
  <si>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</si>
  <si>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</si>
  <si>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</si>
  <si>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</si>
  <si>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</si>
  <si>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</si>
  <si>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</si>
  <si>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</si>
  <si>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</si>
  <si>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</si>
  <si>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</si>
  <si>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</si>
  <si>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</si>
  <si>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</si>
  <si>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</si>
  <si>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</si>
  <si>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</si>
  <si>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</si>
  <si>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</si>
  <si>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</si>
  <si>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</si>
  <si>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</si>
  <si>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</si>
  <si>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</si>
  <si>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</si>
  <si>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</si>
  <si>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</si>
  <si>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</si>
  <si>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</si>
  <si>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</si>
  <si>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</si>
  <si>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</si>
  <si>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</si>
  <si>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</si>
  <si>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</si>
  <si>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</si>
  <si>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</si>
  <si>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</si>
  <si>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</si>
  <si>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</si>
  <si>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</si>
  <si>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</si>
  <si>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</si>
  <si>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</si>
  <si>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</si>
  <si>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</si>
  <si>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</si>
  <si>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</si>
  <si>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</si>
  <si>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</si>
  <si>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</si>
  <si>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</si>
  <si>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</si>
  <si>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</si>
  <si>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</si>
  <si>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</si>
  <si>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</si>
  <si>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</si>
  <si>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</si>
  <si>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</si>
  <si>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</si>
  <si>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</si>
  <si>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</si>
  <si>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</si>
  <si>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</si>
  <si>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</si>
  <si>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</si>
  <si>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</si>
  <si>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</si>
  <si>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</si>
  <si>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</si>
  <si>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</si>
  <si>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</si>
  <si>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</si>
  <si>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</si>
  <si>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</si>
  <si>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</si>
  <si>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</si>
  <si>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</si>
  <si>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</si>
  <si>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</si>
  <si>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</si>
  <si>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</si>
  <si>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</si>
  <si>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</si>
  <si>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</si>
  <si>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</si>
  <si>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</si>
  <si>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</si>
  <si>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</si>
  <si>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</si>
  <si>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</si>
  <si>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</si>
  <si>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</si>
  <si>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</si>
  <si>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</si>
  <si>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</si>
  <si>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</si>
  <si>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</si>
  <si>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</si>
  <si>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</si>
  <si>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</si>
  <si>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</si>
  <si>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</si>
  <si>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</si>
  <si>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</si>
  <si>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</si>
  <si>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</si>
  <si>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</si>
  <si>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</si>
  <si>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</si>
  <si>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</si>
  <si>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</si>
  <si>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</si>
  <si>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</si>
  <si>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</si>
  <si>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</si>
  <si>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</si>
  <si>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</si>
  <si>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</si>
  <si>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</si>
  <si>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</si>
  <si>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</si>
  <si>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</si>
  <si>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</si>
  <si>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</si>
  <si>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</si>
  <si>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</si>
  <si>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</si>
  <si>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</si>
  <si>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</si>
  <si>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</si>
  <si>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</si>
  <si>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</si>
  <si>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</si>
  <si>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</si>
  <si>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</si>
  <si>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</si>
  <si>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</si>
  <si>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</si>
  <si>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</si>
  <si>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</si>
  <si>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</si>
  <si>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</si>
  <si>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</si>
  <si>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</si>
  <si>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</si>
  <si>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</si>
  <si>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</si>
  <si>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</si>
  <si>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</si>
  <si>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</si>
  <si>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</si>
  <si>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</si>
  <si>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</si>
  <si>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</si>
  <si>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</si>
  <si>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</si>
  <si>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</si>
  <si>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</si>
  <si>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</si>
  <si>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</si>
  <si>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</si>
  <si>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</si>
  <si>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</si>
  <si>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</si>
  <si>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</si>
  <si>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</si>
  <si>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</si>
  <si>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</si>
  <si>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</si>
  <si>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</si>
  <si>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</si>
  <si>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</si>
  <si>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</si>
  <si>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</si>
  <si>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</si>
  <si>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</si>
  <si>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</si>
  <si>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</si>
  <si>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</si>
  <si>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</si>
  <si>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</si>
  <si>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</si>
  <si>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</si>
  <si>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</si>
  <si>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</si>
  <si>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</si>
  <si>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</si>
  <si>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</si>
  <si>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</si>
  <si>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</si>
  <si>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</si>
  <si>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</si>
  <si>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</si>
  <si>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</si>
  <si>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</si>
  <si>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</si>
  <si>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</si>
  <si>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</si>
  <si>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</si>
  <si>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</si>
  <si>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</si>
  <si>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</si>
  <si>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</si>
  <si>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</si>
  <si>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</si>
  <si>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</si>
  <si>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</si>
  <si>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</si>
  <si>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</si>
  <si>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</si>
  <si>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</si>
  <si>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</si>
  <si>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</si>
  <si>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</si>
  <si>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</si>
  <si>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</si>
  <si>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</si>
  <si>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</si>
  <si>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</si>
  <si>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</si>
  <si>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</si>
  <si>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</si>
  <si>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</si>
  <si>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</si>
  <si>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</si>
  <si>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</si>
  <si>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</si>
  <si>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</si>
  <si>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</si>
  <si>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</si>
  <si>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</si>
  <si>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</si>
  <si>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</si>
  <si>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</si>
  <si>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</si>
  <si>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</si>
  <si>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</si>
  <si>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</si>
  <si>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</si>
  <si>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</si>
  <si>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</si>
  <si>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</si>
  <si>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</si>
  <si>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</si>
  <si>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</si>
  <si>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</si>
  <si>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</si>
  <si>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</si>
  <si>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</si>
  <si>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</si>
  <si>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</si>
  <si>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</si>
  <si>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</si>
  <si>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</si>
  <si>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</si>
  <si>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</si>
  <si>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</si>
  <si>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</si>
  <si>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</si>
  <si>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</si>
  <si>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</si>
  <si>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</si>
  <si>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</si>
  <si>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</si>
  <si>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</si>
  <si>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</si>
  <si>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</si>
  <si>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</si>
  <si>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</si>
  <si>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</si>
  <si>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</si>
  <si>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</si>
  <si>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</si>
  <si>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</si>
  <si>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</si>
  <si>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</si>
  <si>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</si>
  <si>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</si>
  <si>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</si>
  <si>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</si>
  <si>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</si>
  <si>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</si>
  <si>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</si>
  <si>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</si>
  <si>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</si>
  <si>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</si>
  <si>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</si>
  <si>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</si>
  <si>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</si>
  <si>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</si>
  <si>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</si>
  <si>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</si>
  <si>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</si>
  <si>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</si>
  <si>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</si>
  <si>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</si>
  <si>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</si>
  <si>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</si>
  <si>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</si>
  <si>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</si>
  <si>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</si>
  <si>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</si>
  <si>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</si>
  <si>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</si>
  <si>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</si>
  <si>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</si>
  <si>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</si>
  <si>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</si>
  <si>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</si>
  <si>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</si>
  <si>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</si>
  <si>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</si>
  <si>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</si>
  <si>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</si>
  <si>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</si>
  <si>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</si>
  <si>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</si>
  <si>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</si>
  <si>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</si>
  <si>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</si>
  <si>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</si>
  <si>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</si>
  <si>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</si>
  <si>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</si>
  <si>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</si>
  <si>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</si>
  <si>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</si>
  <si>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</si>
  <si>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</si>
  <si>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</si>
  <si>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</si>
  <si>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</si>
  <si>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</si>
  <si>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</si>
  <si>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</si>
  <si>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</si>
  <si>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</si>
  <si>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</si>
  <si>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</si>
  <si>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</si>
  <si>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</si>
  <si>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</si>
  <si>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</si>
  <si>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</si>
  <si>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</si>
  <si>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</si>
  <si>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</si>
  <si>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</si>
  <si>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</si>
  <si>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</si>
  <si>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</si>
  <si>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</si>
  <si>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</si>
  <si>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</si>
  <si>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</si>
  <si>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</si>
  <si>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</si>
  <si>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</si>
  <si>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</si>
  <si>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</si>
  <si>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</si>
  <si>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</si>
  <si>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</si>
  <si>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</si>
  <si>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</si>
  <si>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</si>
  <si>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</si>
  <si>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</si>
  <si>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</si>
  <si>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</si>
  <si>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</si>
  <si>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</si>
  <si>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</si>
  <si>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</si>
  <si>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</si>
  <si>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</si>
  <si>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</si>
  <si>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</si>
  <si>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</si>
  <si>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</si>
  <si>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</si>
  <si>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</si>
  <si>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</si>
  <si>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</si>
  <si>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</si>
  <si>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</si>
  <si>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</si>
  <si>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</si>
  <si>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</si>
  <si>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</si>
  <si>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</si>
  <si>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</si>
  <si>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</si>
  <si>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</si>
  <si>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</si>
  <si>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</si>
  <si>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</si>
  <si>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</si>
  <si>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</si>
  <si>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</si>
  <si>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</si>
  <si>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</si>
  <si>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</si>
  <si>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</si>
  <si>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</si>
  <si>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</si>
  <si>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</si>
  <si>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</si>
  <si>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</si>
  <si>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</si>
  <si>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</si>
  <si>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</si>
  <si>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</si>
  <si>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</si>
  <si>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</si>
  <si>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</si>
  <si>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</si>
  <si>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</si>
  <si>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</si>
  <si>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</si>
  <si>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</si>
  <si>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</si>
  <si>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</si>
  <si>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</si>
  <si>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</si>
  <si>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</si>
  <si>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</si>
  <si>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</si>
  <si>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</si>
  <si>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</si>
  <si>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</si>
  <si>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</si>
  <si>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</si>
  <si>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</si>
  <si>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</si>
  <si>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</si>
  <si>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</si>
  <si>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</si>
  <si>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</si>
  <si>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</si>
  <si>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</si>
  <si>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</si>
  <si>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</si>
  <si>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</si>
  <si>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</si>
  <si>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</si>
  <si>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</si>
  <si>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</si>
  <si>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</si>
  <si>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</si>
  <si>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</si>
  <si>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</si>
  <si>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</si>
  <si>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</si>
  <si>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</si>
  <si>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</si>
  <si>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</si>
  <si>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</si>
  <si>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</si>
  <si>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</si>
  <si>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</si>
  <si>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</si>
  <si>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</si>
  <si>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</si>
  <si>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</si>
  <si>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</si>
  <si>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</si>
  <si>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</si>
  <si>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</si>
  <si>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</si>
  <si>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</si>
  <si>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</si>
  <si>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</si>
  <si>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</si>
  <si>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</si>
  <si>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</si>
  <si>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</si>
  <si>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</si>
  <si>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</si>
  <si>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</si>
  <si>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</si>
  <si>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</si>
  <si>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</si>
  <si>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</si>
  <si>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</si>
  <si>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</si>
  <si>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</si>
  <si>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</si>
  <si>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</si>
  <si>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</si>
  <si>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</si>
  <si>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</si>
  <si>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</si>
  <si>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</si>
  <si>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</si>
  <si>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</si>
  <si>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</si>
  <si>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</si>
  <si>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</si>
  <si>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</si>
  <si>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</si>
  <si>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</si>
  <si>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</si>
  <si>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</si>
  <si>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</si>
  <si>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</si>
  <si>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</si>
  <si>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</si>
  <si>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</si>
  <si>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</si>
  <si>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</si>
  <si>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</si>
  <si>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</si>
  <si>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</si>
  <si>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</si>
  <si>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</si>
  <si>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</si>
  <si>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</si>
  <si>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</si>
  <si>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</si>
  <si>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</si>
  <si>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</si>
  <si>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</si>
  <si>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</si>
  <si>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</si>
  <si>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</si>
  <si>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</si>
  <si>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</si>
  <si>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</si>
  <si>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</si>
  <si>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</si>
  <si>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</si>
  <si>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</si>
  <si>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</si>
  <si>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</si>
  <si>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</si>
  <si>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</si>
  <si>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</si>
  <si>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</si>
  <si>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</si>
  <si>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</si>
  <si>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</si>
  <si>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</si>
  <si>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</si>
  <si>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</si>
  <si>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</si>
  <si>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</si>
  <si>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</si>
  <si>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</si>
  <si>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</si>
  <si>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</si>
  <si>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</si>
  <si>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</si>
  <si>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</si>
  <si>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</si>
  <si>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</si>
  <si>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</si>
  <si>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</si>
  <si>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</si>
  <si>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</si>
  <si>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</si>
  <si>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</si>
  <si>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</si>
  <si>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</si>
  <si>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</si>
  <si>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</si>
  <si>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</si>
  <si>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</si>
  <si>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</si>
  <si>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</si>
  <si>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</si>
  <si>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</si>
  <si>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</si>
  <si>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</si>
  <si>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</si>
  <si>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</si>
  <si>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</si>
  <si>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</si>
  <si>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</si>
  <si>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</si>
  <si>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</si>
  <si>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</si>
  <si>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</si>
  <si>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</si>
  <si>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</si>
  <si>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</si>
  <si>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</si>
  <si>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</si>
  <si>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</si>
  <si>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</si>
  <si>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</si>
  <si>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</si>
  <si>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</si>
  <si>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</si>
  <si>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</si>
  <si>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</si>
  <si>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</si>
  <si>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</si>
  <si>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</si>
  <si>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</si>
  <si>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</si>
  <si>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</si>
  <si>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</si>
  <si>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</si>
  <si>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</si>
  <si>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</si>
  <si>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</si>
  <si>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</si>
  <si>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</si>
  <si>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</si>
  <si>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</si>
  <si>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</si>
  <si>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</si>
  <si>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</si>
  <si>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</si>
  <si>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</si>
  <si>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</si>
  <si>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</si>
  <si>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</si>
  <si>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</si>
  <si>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</si>
  <si>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</si>
  <si>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</si>
  <si>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</si>
  <si>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</si>
  <si>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</si>
  <si>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</si>
  <si>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</si>
  <si>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</si>
  <si>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</si>
  <si>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</si>
  <si>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</si>
  <si>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</si>
  <si>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</si>
  <si>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</si>
  <si>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</si>
  <si>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</si>
  <si>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</si>
  <si>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</si>
  <si>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</si>
  <si>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</si>
  <si>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</si>
  <si>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</si>
  <si>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</si>
  <si>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</si>
  <si>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</si>
  <si>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</si>
  <si>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</si>
  <si>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</si>
  <si>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</si>
  <si>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</si>
  <si>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</si>
  <si>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</si>
  <si>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</si>
  <si>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</si>
  <si>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</si>
  <si>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</si>
  <si>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</si>
  <si>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</si>
  <si>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</si>
  <si>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</si>
  <si>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</si>
  <si>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</si>
  <si>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</si>
  <si>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</si>
  <si>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</si>
  <si>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</si>
  <si>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</si>
  <si>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</si>
  <si>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</si>
  <si>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</si>
  <si>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</si>
  <si>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</si>
  <si>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</si>
  <si>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</si>
  <si>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</si>
  <si>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</si>
  <si>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</si>
  <si>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</si>
  <si>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</si>
  <si>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</si>
  <si>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</si>
  <si>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</si>
  <si>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</si>
  <si>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</si>
  <si>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</si>
  <si>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</si>
  <si>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</si>
  <si>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</si>
  <si>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</si>
  <si>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</si>
  <si>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</si>
  <si>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</si>
  <si>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</si>
  <si>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</si>
  <si>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</si>
  <si>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</si>
  <si>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</si>
  <si>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</si>
  <si>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</si>
  <si>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</si>
  <si>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</si>
  <si>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</si>
  <si>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</si>
  <si>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</si>
  <si>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</si>
  <si>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</si>
  <si>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</si>
  <si>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</si>
  <si>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</si>
  <si>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</si>
  <si>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</si>
  <si>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</si>
  <si>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</si>
  <si>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</si>
  <si>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</si>
  <si>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</si>
  <si>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</si>
  <si>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</si>
  <si>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</si>
  <si>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</si>
  <si>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</si>
  <si>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</si>
  <si>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</si>
  <si>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</si>
  <si>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</si>
  <si>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</si>
  <si>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</si>
  <si>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</si>
  <si>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</si>
  <si>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</si>
  <si>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</si>
  <si>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</si>
  <si>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</si>
  <si>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</si>
  <si>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</si>
  <si>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</si>
  <si>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</si>
  <si>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</si>
  <si>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</si>
  <si>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</si>
  <si>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</si>
  <si>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</si>
  <si>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</si>
  <si>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</si>
  <si>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</si>
  <si>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</si>
  <si>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</si>
  <si>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</si>
  <si>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</si>
  <si>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</si>
  <si>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</si>
  <si>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</si>
  <si>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</si>
  <si>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</si>
  <si>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</si>
  <si>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</si>
  <si>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</si>
  <si>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</si>
  <si>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</si>
  <si>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</si>
  <si>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</si>
  <si>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</si>
  <si>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</si>
  <si>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</si>
  <si>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</si>
  <si>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</si>
  <si>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</si>
  <si>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</si>
  <si>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</si>
  <si>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</si>
  <si>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</si>
  <si>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</si>
  <si>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</si>
  <si>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</si>
  <si>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</si>
  <si>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</si>
  <si>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</si>
  <si>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</si>
  <si>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</si>
  <si>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</si>
  <si>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</si>
  <si>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</si>
  <si>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</si>
  <si>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</si>
  <si>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</si>
  <si>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</si>
  <si>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</si>
  <si>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</si>
  <si>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</si>
  <si>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</si>
  <si>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</si>
  <si>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</si>
  <si>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</si>
  <si>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</si>
  <si>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</si>
  <si>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</si>
  <si>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</si>
  <si>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</si>
  <si>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</si>
  <si>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</si>
  <si>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</si>
  <si>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</si>
  <si>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</si>
  <si>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</si>
  <si>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</si>
  <si>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</si>
  <si>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</si>
  <si>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</si>
  <si>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</si>
  <si>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</si>
  <si>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</si>
  <si>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</si>
  <si>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</si>
  <si>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</si>
  <si>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</si>
  <si>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</si>
  <si>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</si>
  <si>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</si>
  <si>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</si>
  <si>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</si>
  <si>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</si>
  <si>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</si>
  <si>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</si>
  <si>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</si>
  <si>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</si>
  <si>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</si>
  <si>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</si>
  <si>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</si>
  <si>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</si>
  <si>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</si>
  <si>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</si>
  <si>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</si>
  <si>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</si>
  <si>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</si>
  <si>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</si>
  <si>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</si>
  <si>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</si>
  <si>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</si>
  <si>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</si>
  <si>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</si>
  <si>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</si>
  <si>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</si>
  <si>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</si>
  <si>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</si>
  <si>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</si>
  <si>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</si>
  <si>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</si>
  <si>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</si>
  <si>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</si>
  <si>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</si>
  <si>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</si>
  <si>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</si>
  <si>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</si>
  <si>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</si>
  <si>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</si>
  <si>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</si>
  <si>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</si>
  <si>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</si>
  <si>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</si>
  <si>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</si>
  <si>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</si>
  <si>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</si>
  <si>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</si>
  <si>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</si>
  <si>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</si>
  <si>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</si>
  <si>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</si>
  <si>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</si>
  <si>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</si>
  <si>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</si>
  <si>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</si>
  <si>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</si>
  <si>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</si>
  <si>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</si>
  <si>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</si>
  <si>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</si>
  <si>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</si>
  <si>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</si>
  <si>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</si>
  <si>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</si>
  <si>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</si>
  <si>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</si>
  <si>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</si>
  <si>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</si>
  <si>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</si>
  <si>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</si>
  <si>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</si>
  <si>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</si>
  <si>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</si>
  <si>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</si>
  <si>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</si>
  <si>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</si>
  <si>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</si>
  <si>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</si>
  <si>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</si>
  <si>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</si>
  <si>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</si>
  <si>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</si>
  <si>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</si>
  <si>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</si>
  <si>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</si>
  <si>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</si>
  <si>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</si>
  <si>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</si>
  <si>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</si>
  <si>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</si>
  <si>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</si>
  <si>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</si>
  <si>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</si>
  <si>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</si>
  <si>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</si>
  <si>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</si>
  <si>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</si>
  <si>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</si>
  <si>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</si>
  <si>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</si>
  <si>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</si>
  <si>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</si>
  <si>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</si>
  <si>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</si>
  <si>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</si>
  <si>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</si>
  <si>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</si>
  <si>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</si>
  <si>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</si>
  <si>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</si>
  <si>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</si>
  <si>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</si>
  <si>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</si>
  <si>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</si>
  <si>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</si>
  <si>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</si>
  <si>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</si>
  <si>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</si>
  <si>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</si>
  <si>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</si>
  <si>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</si>
  <si>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</si>
  <si>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</si>
  <si>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</si>
  <si>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</si>
  <si>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</si>
  <si>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</si>
  <si>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</si>
  <si>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</si>
  <si>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</si>
  <si>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</si>
  <si>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</si>
  <si>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</si>
  <si>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</si>
  <si>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</si>
  <si>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</si>
  <si>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</si>
  <si>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</si>
  <si>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</si>
  <si>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</si>
  <si>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</si>
  <si>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</si>
  <si>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</si>
  <si>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</si>
  <si>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</si>
  <si>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</si>
  <si>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</si>
  <si>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</si>
  <si>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</si>
  <si>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</si>
  <si>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</si>
  <si>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</si>
  <si>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</si>
  <si>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</si>
  <si>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</si>
  <si>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</si>
  <si>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</si>
  <si>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</si>
  <si>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</si>
  <si>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</si>
  <si>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</si>
  <si>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</si>
  <si>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</si>
  <si>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</si>
  <si>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</si>
  <si>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</si>
  <si>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</si>
  <si>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</si>
  <si>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</si>
  <si>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</si>
  <si>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</si>
  <si>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</si>
  <si>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</si>
  <si>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</si>
  <si>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</si>
  <si>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</si>
  <si>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</si>
  <si>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</si>
  <si>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</si>
  <si>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</si>
  <si>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</si>
  <si>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</si>
  <si>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</si>
  <si>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</si>
  <si>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</si>
  <si>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</si>
  <si>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</si>
  <si>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</si>
  <si>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</si>
  <si>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</si>
  <si>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</si>
  <si>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</si>
  <si>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</si>
  <si>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</si>
  <si>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</si>
  <si>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</si>
  <si>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</si>
  <si>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</si>
  <si>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</si>
  <si>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</si>
  <si>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</si>
  <si>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</si>
  <si>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</si>
  <si>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</si>
  <si>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</si>
  <si>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</si>
  <si>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</si>
  <si>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</si>
  <si>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</si>
  <si>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</si>
  <si>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</si>
  <si>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</si>
  <si>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</si>
  <si>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</si>
  <si>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</si>
  <si>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</si>
  <si>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</si>
  <si>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</si>
  <si>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</si>
  <si>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</si>
  <si>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</si>
  <si>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</si>
  <si>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</si>
  <si>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</si>
  <si>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</si>
  <si>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</si>
  <si>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</si>
  <si>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</si>
  <si>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</si>
  <si>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</si>
  <si>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</si>
  <si>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</si>
  <si>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</si>
  <si>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</si>
  <si>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</si>
  <si>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</si>
  <si>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</si>
  <si>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</si>
  <si>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</si>
  <si>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</si>
  <si>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</si>
  <si>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</si>
  <si>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</si>
  <si>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</si>
  <si>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</si>
  <si>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</si>
  <si>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</si>
  <si>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</si>
  <si>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</si>
  <si>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</si>
  <si>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</si>
  <si>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</si>
  <si>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</si>
  <si>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</si>
  <si>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</si>
  <si>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</si>
  <si>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</si>
  <si>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</si>
  <si>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</si>
  <si>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</si>
  <si>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</si>
  <si>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</si>
  <si>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</si>
  <si>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</si>
  <si>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</si>
  <si>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</si>
  <si>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</si>
  <si>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</si>
  <si>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</si>
  <si>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</si>
  <si>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</si>
  <si>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</si>
  <si>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</si>
  <si>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</si>
  <si>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</si>
  <si>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</si>
  <si>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</si>
  <si>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</si>
  <si>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</si>
  <si>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</si>
  <si>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</si>
  <si>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</si>
  <si>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</si>
  <si>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</si>
  <si>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</si>
  <si>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</si>
  <si>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</si>
  <si>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</si>
  <si>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</si>
  <si>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</si>
  <si>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</si>
  <si>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</si>
  <si>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</si>
  <si>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</si>
  <si>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</si>
  <si>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</si>
  <si>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</si>
  <si>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</si>
  <si>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</si>
  <si>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</si>
  <si>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</si>
  <si>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</si>
  <si>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</si>
  <si>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</si>
  <si>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</si>
  <si>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</si>
  <si>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</si>
  <si>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</si>
  <si>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</si>
  <si>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</si>
  <si>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</si>
  <si>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</si>
  <si>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</si>
  <si>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</si>
  <si>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</si>
  <si>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</si>
  <si>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</si>
  <si>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</si>
  <si>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</si>
  <si>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</si>
  <si>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</si>
  <si>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</si>
  <si>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</si>
  <si>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</si>
  <si>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</si>
  <si>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</si>
  <si>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</si>
  <si>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</si>
  <si>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</si>
  <si>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</si>
  <si>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</si>
  <si>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</si>
  <si>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</si>
  <si>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</si>
  <si>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</si>
  <si>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</si>
  <si>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</si>
  <si>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</si>
  <si>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</si>
  <si>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</si>
  <si>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</si>
  <si>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</si>
  <si>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</si>
  <si>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</si>
  <si>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</si>
  <si>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</si>
  <si>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</si>
  <si>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</si>
  <si>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</si>
  <si>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</si>
  <si>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</si>
  <si>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</si>
  <si>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</si>
  <si>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</si>
  <si>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</si>
  <si>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</si>
  <si>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</si>
  <si>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</si>
  <si>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</si>
  <si>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</si>
  <si>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</si>
  <si>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</si>
  <si>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</si>
  <si>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</si>
  <si>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</si>
  <si>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</si>
  <si>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</si>
  <si>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</si>
  <si>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</si>
  <si>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</si>
  <si>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</si>
  <si>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</si>
  <si>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</si>
  <si>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</si>
  <si>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</si>
  <si>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</si>
  <si>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</si>
  <si>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</si>
  <si>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</si>
  <si>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</si>
  <si>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</si>
  <si>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</si>
  <si>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</si>
  <si>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</si>
  <si>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</si>
  <si>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</si>
  <si>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</si>
  <si>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</si>
  <si>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</si>
  <si>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</si>
  <si>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</si>
  <si>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</si>
  <si>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</si>
  <si>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</si>
  <si>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</si>
  <si>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</si>
  <si>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</si>
  <si>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</si>
  <si>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</si>
  <si>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</si>
  <si>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</si>
  <si>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</si>
  <si>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</si>
  <si>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</si>
  <si>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</si>
  <si>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</si>
  <si>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</si>
  <si>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</si>
  <si>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</si>
  <si>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</si>
  <si>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</si>
  <si>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</si>
  <si>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</si>
  <si>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</si>
  <si>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</si>
  <si>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</si>
  <si>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</si>
  <si>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</si>
  <si>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</si>
  <si>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</si>
  <si>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</si>
  <si>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</si>
  <si>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</si>
  <si>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</si>
  <si>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</si>
  <si>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</si>
  <si>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</si>
  <si>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</si>
  <si>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</si>
  <si>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</si>
  <si>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</si>
  <si>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</si>
  <si>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</si>
  <si>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</si>
  <si>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</si>
  <si>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</si>
  <si>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</si>
  <si>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</si>
  <si>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</si>
  <si>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</si>
  <si>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</si>
  <si>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</si>
  <si>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</si>
  <si>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</si>
  <si>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</si>
  <si>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</si>
  <si>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</si>
  <si>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</si>
  <si>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</si>
  <si>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</si>
  <si>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</si>
  <si>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</si>
  <si>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</si>
  <si>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</si>
  <si>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</si>
  <si>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</si>
  <si>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</si>
  <si>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</si>
  <si>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</si>
  <si>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</si>
  <si>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</si>
  <si>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</si>
  <si>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</si>
  <si>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</si>
  <si>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</si>
  <si>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</si>
  <si>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</si>
  <si>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</si>
  <si>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</si>
  <si>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</si>
  <si>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</si>
  <si>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</si>
  <si>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</si>
  <si>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</si>
  <si>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</si>
  <si>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</si>
  <si>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</si>
  <si>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</si>
  <si>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</si>
  <si>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</si>
  <si>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</si>
  <si>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</si>
  <si>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</si>
  <si>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</si>
  <si>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</si>
  <si>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</si>
  <si>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</si>
  <si>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</si>
  <si>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</si>
  <si>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</si>
  <si>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</si>
  <si>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</si>
  <si>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</si>
  <si>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</si>
  <si>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</si>
  <si>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</si>
  <si>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</si>
  <si>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</si>
  <si>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</si>
  <si>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</si>
  <si>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</si>
  <si>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</si>
  <si>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</si>
  <si>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</si>
  <si>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</si>
  <si>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</si>
  <si>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</si>
  <si>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</si>
  <si>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</si>
  <si>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</si>
  <si>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</si>
  <si>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</si>
  <si>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</si>
  <si>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</si>
  <si>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</si>
  <si>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</si>
  <si>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</si>
  <si>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</si>
  <si>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</si>
  <si>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</si>
  <si>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</si>
  <si>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</si>
  <si>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</si>
  <si>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</si>
  <si>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</si>
  <si>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</si>
  <si>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</si>
  <si>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</si>
  <si>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</si>
  <si>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</si>
  <si>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</si>
  <si>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</si>
  <si>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</si>
  <si>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</si>
  <si>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</si>
  <si>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</si>
  <si>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</si>
  <si>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</si>
  <si>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</si>
  <si>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</si>
  <si>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</si>
  <si>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</si>
  <si>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</si>
  <si>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</si>
  <si>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</si>
  <si>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</si>
  <si>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</si>
  <si>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</si>
  <si>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</si>
  <si>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</si>
  <si>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</si>
  <si>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</si>
  <si>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</si>
  <si>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</si>
  <si>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</si>
  <si>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</si>
  <si>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</si>
  <si>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</si>
  <si>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</si>
  <si>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</si>
  <si>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</si>
  <si>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</si>
  <si>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</si>
  <si>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</si>
  <si>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</si>
  <si>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</si>
  <si>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</si>
  <si>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</si>
  <si>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</si>
  <si>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</si>
  <si>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</si>
  <si>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</si>
  <si>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</si>
  <si>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</si>
  <si>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</si>
  <si>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</si>
  <si>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</si>
  <si>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</si>
  <si>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</si>
  <si>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</si>
  <si>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</si>
  <si>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</si>
  <si>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</si>
  <si>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</si>
  <si>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</si>
  <si>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</si>
  <si>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</si>
  <si>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</si>
  <si>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</si>
  <si>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</si>
  <si>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</si>
  <si>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</si>
  <si>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</si>
  <si>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</si>
  <si>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</si>
  <si>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</si>
  <si>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</si>
  <si>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</si>
  <si>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</si>
  <si>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</si>
  <si>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</si>
  <si>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</si>
  <si>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</si>
  <si>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</si>
  <si>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</si>
  <si>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</si>
  <si>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</si>
  <si>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</si>
  <si>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</si>
  <si>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</si>
  <si>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</si>
  <si>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</si>
  <si>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</si>
  <si>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</si>
  <si>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</si>
  <si>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</si>
  <si>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</si>
  <si>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</si>
  <si>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</si>
  <si>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</si>
  <si>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</si>
  <si>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</si>
  <si>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</si>
  <si>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</si>
  <si>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</si>
  <si>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</si>
  <si>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</si>
  <si>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</si>
  <si>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</si>
  <si>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</si>
  <si>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</si>
  <si>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</si>
  <si>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</si>
  <si>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</si>
  <si>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</si>
  <si>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</si>
  <si>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</si>
  <si>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</si>
  <si>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</si>
  <si>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</si>
  <si>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</si>
  <si>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</si>
  <si>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</si>
  <si>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</si>
  <si>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</si>
  <si>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</si>
  <si>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</si>
  <si>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</si>
  <si>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</si>
  <si>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</si>
  <si>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</si>
  <si>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</si>
  <si>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</si>
  <si>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</si>
  <si>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</si>
  <si>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</si>
  <si>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</si>
  <si>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</si>
  <si>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</si>
  <si>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</si>
  <si>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</si>
  <si>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</si>
  <si>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</si>
  <si>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</si>
  <si>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</si>
  <si>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</si>
  <si>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</si>
  <si>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</si>
  <si>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</si>
  <si>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</si>
  <si>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</si>
  <si>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</si>
  <si>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</si>
  <si>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</si>
  <si>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</si>
  <si>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</si>
  <si>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</si>
  <si>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</si>
  <si>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</si>
  <si>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</si>
  <si>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</si>
  <si>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</si>
  <si>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</si>
  <si>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</si>
  <si>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</si>
  <si>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</si>
  <si>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</si>
  <si>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</si>
  <si>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</si>
  <si>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</si>
  <si>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</si>
  <si>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</si>
  <si>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</si>
  <si>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</si>
  <si>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</si>
  <si>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</si>
  <si>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</si>
  <si>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</si>
  <si>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</si>
  <si>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</si>
  <si>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</si>
  <si>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</si>
  <si>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</si>
  <si>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</si>
  <si>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</si>
  <si>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</si>
  <si>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</si>
  <si>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</si>
  <si>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</si>
  <si>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</si>
  <si>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</si>
  <si>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</si>
  <si>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</si>
  <si>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</si>
  <si>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</si>
  <si>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</si>
  <si>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</si>
  <si>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</si>
  <si>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</si>
  <si>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</si>
  <si>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</si>
  <si>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</si>
  <si>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</si>
  <si>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</si>
  <si>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</si>
  <si>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</si>
  <si>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</si>
  <si>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</si>
  <si>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</si>
  <si>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</si>
  <si>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</si>
  <si>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</si>
  <si>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</si>
  <si>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</si>
  <si>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</si>
  <si>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</si>
  <si>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</si>
  <si>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</si>
  <si>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</si>
  <si>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</si>
  <si>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</si>
  <si>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</si>
  <si>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</si>
  <si>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</si>
  <si>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</si>
  <si>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</si>
  <si>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</si>
  <si>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</si>
  <si>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</si>
  <si>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</si>
  <si>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</si>
  <si>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</si>
  <si>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</si>
  <si>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</si>
  <si>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</si>
  <si>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</si>
  <si>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</si>
  <si>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</si>
  <si>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</si>
  <si>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</si>
  <si>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</si>
  <si>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</si>
  <si>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</si>
  <si>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</si>
  <si>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</si>
  <si>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</si>
  <si>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</si>
  <si>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</si>
  <si>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</si>
  <si>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</si>
  <si>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</si>
  <si>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</si>
  <si>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</si>
  <si>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</si>
  <si>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</si>
  <si>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</si>
  <si>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</si>
  <si>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</si>
  <si>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</si>
  <si>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</si>
  <si>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</si>
  <si>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</si>
  <si>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</si>
  <si>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</si>
  <si>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</si>
  <si>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</si>
  <si>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</si>
  <si>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</si>
  <si>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</si>
  <si>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</si>
  <si>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</si>
  <si>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</si>
  <si>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</si>
  <si>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</si>
  <si>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</si>
  <si>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</si>
  <si>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</si>
  <si>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</si>
  <si>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</si>
  <si>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</si>
  <si>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</si>
  <si>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</si>
  <si>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</si>
  <si>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</si>
  <si>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</si>
  <si>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</si>
  <si>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</si>
  <si>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</si>
  <si>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</si>
  <si>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</si>
  <si>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</si>
  <si>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</si>
  <si>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</si>
  <si>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</si>
  <si>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</si>
  <si>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</si>
  <si>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</si>
  <si>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</si>
  <si>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</si>
  <si>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</si>
  <si>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</si>
  <si>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</si>
  <si>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</si>
  <si>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</si>
  <si>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</si>
  <si>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</si>
  <si>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</si>
  <si>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</si>
  <si>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</si>
  <si>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</si>
  <si>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</si>
  <si>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</si>
  <si>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</si>
  <si>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</si>
  <si>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</si>
  <si>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</si>
  <si>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</si>
  <si>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</si>
  <si>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</si>
  <si>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</si>
  <si>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</si>
  <si>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</si>
  <si>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</si>
  <si>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</si>
  <si>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</si>
  <si>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</si>
  <si>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</si>
  <si>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</si>
  <si>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</si>
  <si>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</si>
  <si>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</si>
  <si>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</si>
  <si>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</si>
  <si>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</si>
  <si>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</si>
  <si>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</si>
  <si>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</si>
  <si>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</si>
  <si>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</si>
  <si>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</si>
  <si>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</si>
  <si>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</si>
  <si>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</si>
  <si>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</si>
  <si>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</si>
  <si>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</si>
  <si>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</si>
  <si>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</si>
  <si>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</si>
  <si>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</si>
  <si>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</si>
  <si>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</si>
  <si>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</si>
  <si>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</si>
  <si>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</si>
  <si>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</si>
  <si>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</si>
  <si>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</si>
  <si>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</si>
  <si>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</si>
  <si>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</si>
  <si>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</si>
  <si>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</si>
  <si>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</si>
  <si>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</si>
  <si>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</si>
  <si>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</si>
  <si>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</si>
  <si>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</si>
  <si>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</si>
  <si>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</si>
  <si>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</si>
  <si>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</si>
  <si>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</si>
  <si>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</si>
  <si>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</si>
  <si>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</si>
  <si>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</si>
  <si>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</si>
  <si>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</si>
  <si>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</si>
  <si>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</si>
  <si>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</si>
  <si>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</si>
  <si>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</si>
  <si>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</si>
  <si>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</si>
  <si>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</si>
  <si>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</si>
  <si>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</si>
  <si>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</si>
  <si>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</si>
  <si>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</si>
  <si>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</si>
  <si>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</si>
  <si>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</si>
  <si>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</si>
  <si>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</si>
  <si>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</si>
  <si>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</si>
  <si>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</si>
  <si>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</si>
  <si>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</si>
  <si>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</si>
  <si>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</si>
  <si>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</si>
  <si>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</si>
  <si>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</si>
  <si>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</si>
  <si>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</si>
  <si>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</si>
  <si>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</si>
  <si>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</si>
  <si>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</si>
  <si>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</si>
  <si>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</si>
  <si>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</si>
  <si>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</si>
  <si>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</si>
  <si>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</si>
  <si>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</si>
  <si>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</si>
  <si>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</si>
  <si>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</si>
  <si>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</si>
  <si>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</si>
  <si>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</si>
  <si>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</si>
  <si>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</si>
  <si>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</si>
  <si>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</si>
  <si>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</si>
  <si>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</si>
  <si>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</si>
  <si>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</si>
  <si>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</si>
  <si>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</si>
  <si>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</si>
  <si>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</si>
  <si>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</si>
  <si>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</si>
  <si>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</si>
  <si>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</si>
  <si>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</si>
  <si>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</si>
  <si>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</si>
  <si>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</si>
  <si>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</si>
  <si>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</si>
  <si>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</si>
  <si>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</si>
  <si>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</si>
  <si>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</si>
  <si>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</si>
  <si>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</si>
  <si>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</si>
  <si>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</si>
  <si>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</si>
  <si>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</si>
  <si>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</si>
  <si>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</si>
  <si>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</si>
  <si>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</si>
  <si>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</si>
  <si>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</si>
  <si>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</si>
  <si>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</si>
  <si>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</si>
  <si>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</si>
  <si>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</si>
  <si>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</si>
  <si>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</si>
  <si>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</si>
  <si>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</si>
  <si>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</si>
  <si>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</si>
  <si>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</si>
  <si>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</si>
  <si>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</si>
  <si>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</si>
  <si>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</si>
  <si>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</si>
  <si>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</si>
  <si>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</si>
  <si>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</si>
  <si>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</si>
  <si>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</si>
  <si>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</si>
  <si>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</si>
  <si>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</si>
  <si>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</si>
  <si>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</si>
  <si>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</si>
  <si>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</si>
  <si>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</si>
  <si>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</si>
  <si>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</si>
  <si>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</si>
  <si>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</si>
  <si>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</si>
  <si>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</si>
  <si>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</si>
  <si>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</si>
  <si>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</si>
  <si>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</si>
  <si>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</si>
  <si>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</si>
  <si>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</si>
  <si>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</si>
  <si>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</si>
  <si>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</si>
  <si>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</si>
  <si>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</si>
  <si>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</si>
  <si>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</si>
  <si>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</si>
  <si>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</si>
  <si>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</si>
  <si>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</si>
  <si>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</si>
  <si>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</si>
  <si>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</si>
  <si>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</si>
  <si>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</si>
  <si>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</si>
  <si>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</si>
  <si>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</si>
  <si>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</si>
  <si>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</si>
  <si>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</si>
  <si>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</si>
  <si>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</si>
  <si>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</si>
  <si>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</si>
  <si>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</si>
  <si>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</si>
  <si>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</si>
  <si>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</si>
  <si>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</si>
  <si>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</si>
  <si>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</si>
  <si>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</si>
  <si>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</si>
  <si>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</si>
  <si>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</si>
  <si>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</si>
  <si>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</si>
  <si>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</si>
  <si>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</si>
  <si>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</si>
  <si>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</si>
  <si>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</si>
  <si>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</si>
  <si>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</si>
  <si>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</si>
  <si>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</si>
  <si>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</si>
  <si>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</si>
  <si>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</si>
  <si>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</si>
  <si>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</si>
  <si>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</si>
  <si>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</si>
  <si>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</si>
  <si>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</si>
  <si>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</si>
  <si>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</si>
  <si>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</si>
  <si>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</si>
  <si>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</si>
  <si>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</si>
  <si>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</si>
  <si>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</si>
  <si>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</si>
  <si>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</si>
  <si>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</si>
  <si>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</si>
  <si>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</si>
  <si>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</si>
  <si>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</si>
  <si>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</si>
  <si>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</si>
  <si>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</si>
  <si>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</si>
  <si>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</si>
  <si>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</si>
  <si>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</si>
  <si>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</si>
  <si>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</si>
  <si>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</si>
  <si>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</si>
  <si>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</si>
  <si>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</si>
  <si>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</si>
  <si>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</si>
  <si>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</si>
  <si>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</si>
  <si>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</si>
  <si>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</si>
  <si>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</si>
  <si>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</si>
  <si>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</si>
  <si>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</si>
  <si>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</si>
  <si>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</si>
  <si>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</si>
  <si>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</si>
  <si>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</si>
  <si>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</si>
  <si>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</si>
  <si>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</si>
  <si>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</si>
  <si>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</si>
  <si>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</si>
  <si>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</si>
  <si>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</si>
  <si>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</si>
  <si>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</si>
  <si>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</si>
  <si>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</si>
  <si>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</si>
  <si>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</si>
  <si>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</si>
  <si>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</si>
  <si>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</si>
  <si>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</si>
  <si>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</si>
  <si>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</si>
  <si>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</si>
  <si>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</si>
  <si>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</si>
  <si>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</si>
  <si>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</si>
  <si>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</si>
  <si>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</si>
  <si>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</si>
  <si>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</si>
  <si>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</si>
  <si>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</si>
  <si>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</si>
  <si>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</si>
  <si>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</si>
  <si>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</si>
  <si>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</si>
  <si>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</si>
  <si>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</si>
  <si>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</si>
  <si>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</si>
  <si>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</si>
  <si>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</si>
  <si>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</si>
  <si>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</si>
  <si>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</si>
  <si>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</si>
  <si>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</si>
  <si>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</si>
  <si>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</si>
  <si>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</si>
  <si>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</si>
  <si>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</si>
  <si>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</si>
  <si>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</si>
  <si>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</si>
  <si>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</si>
  <si>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</si>
  <si>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</si>
  <si>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</si>
  <si>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</si>
  <si>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</si>
  <si>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</si>
  <si>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</si>
  <si>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</si>
  <si>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</si>
  <si>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</si>
  <si>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</si>
  <si>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</si>
  <si>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</si>
  <si>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</si>
  <si>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</si>
  <si>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</si>
  <si>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</si>
  <si>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</si>
  <si>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</si>
  <si>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</si>
  <si>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</si>
  <si>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</si>
  <si>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</si>
  <si>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</si>
  <si>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</si>
  <si>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</si>
  <si>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</si>
  <si>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</si>
  <si>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</si>
  <si>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</si>
  <si>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</si>
  <si>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</si>
  <si>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</si>
  <si>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</si>
  <si>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</si>
  <si>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</si>
  <si>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</si>
  <si>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</si>
  <si>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</si>
  <si>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</si>
  <si>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</si>
  <si>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</si>
  <si>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</si>
  <si>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</si>
  <si>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</si>
  <si>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</si>
  <si>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</si>
  <si>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</si>
  <si>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</si>
  <si>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</si>
  <si>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</si>
  <si>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</si>
  <si>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</si>
  <si>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</si>
  <si>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</si>
  <si>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</si>
  <si>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</si>
  <si>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</si>
  <si>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</si>
  <si>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</si>
  <si>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</si>
  <si>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</si>
  <si>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</si>
  <si>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</si>
  <si>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</si>
  <si>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</si>
  <si>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</si>
  <si>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</si>
  <si>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</si>
  <si>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</si>
  <si>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</si>
  <si>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</si>
  <si>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</si>
  <si>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</si>
  <si>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</si>
  <si>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</si>
  <si>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</si>
  <si>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</si>
  <si>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</si>
  <si>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</si>
  <si>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</si>
  <si>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</si>
  <si>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</si>
  <si>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</si>
  <si>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</si>
  <si>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</si>
  <si>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</si>
  <si>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</si>
  <si>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</si>
  <si>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</si>
  <si>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</si>
  <si>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</si>
  <si>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</si>
  <si>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</si>
  <si>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</si>
  <si>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</si>
  <si>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</si>
  <si>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</si>
  <si>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</si>
  <si>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</si>
  <si>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</si>
  <si>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</si>
  <si>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</si>
  <si>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</si>
  <si>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</si>
  <si>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</si>
  <si>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</si>
  <si>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</si>
  <si>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</si>
  <si>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</si>
  <si>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</si>
  <si>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</si>
  <si>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</si>
  <si>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</si>
  <si>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</si>
  <si>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</si>
  <si>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</si>
  <si>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</si>
  <si>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</si>
  <si>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</si>
  <si>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</si>
  <si>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</si>
  <si>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</si>
  <si>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</si>
  <si>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</si>
  <si>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</si>
  <si>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</si>
  <si>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</si>
  <si>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</si>
  <si>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</si>
  <si>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</si>
  <si>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</si>
  <si>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</si>
  <si>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</si>
  <si>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</si>
  <si>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</si>
  <si>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</si>
  <si>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</si>
  <si>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</si>
  <si>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</si>
  <si>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</si>
  <si>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</si>
  <si>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</si>
  <si>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</si>
  <si>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</si>
  <si>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</si>
  <si>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</si>
  <si>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</si>
  <si>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</si>
  <si>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</si>
  <si>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</si>
  <si>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</si>
  <si>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</si>
  <si>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</si>
  <si>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</si>
  <si>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</si>
  <si>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</si>
  <si>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</si>
  <si>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</si>
  <si>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</si>
  <si>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</si>
  <si>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</si>
  <si>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</si>
  <si>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</si>
  <si>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</si>
  <si>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</si>
  <si>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</si>
  <si>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</si>
  <si>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</si>
  <si>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</si>
  <si>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</si>
  <si>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</si>
  <si>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</si>
  <si>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</si>
  <si>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</si>
  <si>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</si>
  <si>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</si>
  <si>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</si>
  <si>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</si>
  <si>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</si>
  <si>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</si>
  <si>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</si>
  <si>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</si>
  <si>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</si>
  <si>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</si>
  <si>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</si>
  <si>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</si>
  <si>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</si>
  <si>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</si>
  <si>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</si>
  <si>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</si>
  <si>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</si>
  <si>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</si>
  <si>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</si>
  <si>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</si>
  <si>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</si>
  <si>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</si>
  <si>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</si>
  <si>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</si>
  <si>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</si>
  <si>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</si>
  <si>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</si>
  <si>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</si>
  <si>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</si>
  <si>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</si>
  <si>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</si>
  <si>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</si>
  <si>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</si>
  <si>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</si>
  <si>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</si>
  <si>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</si>
  <si>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</si>
  <si>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</si>
  <si>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</si>
  <si>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</si>
  <si>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</si>
  <si>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</si>
  <si>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</si>
  <si>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</si>
  <si>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</si>
  <si>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</si>
  <si>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</si>
  <si>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</si>
  <si>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</si>
  <si>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</si>
  <si>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</si>
  <si>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</si>
  <si>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</si>
  <si>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</si>
  <si>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</si>
  <si>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</si>
  <si>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</si>
  <si>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</si>
  <si>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</si>
  <si>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</si>
  <si>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</si>
  <si>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</si>
  <si>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</si>
  <si>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</si>
  <si>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</si>
  <si>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</si>
  <si>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</si>
  <si>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</si>
  <si>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</si>
  <si>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</si>
  <si>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</si>
  <si>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</si>
  <si>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</si>
  <si>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</si>
  <si>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</si>
  <si>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</si>
  <si>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</si>
  <si>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</si>
  <si>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</si>
  <si>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</si>
  <si>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</si>
  <si>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</si>
  <si>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</si>
  <si>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</si>
  <si>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</si>
  <si>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</si>
  <si>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</si>
  <si>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</si>
  <si>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</si>
  <si>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</si>
  <si>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</si>
  <si>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</si>
  <si>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</si>
  <si>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</si>
  <si>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</si>
  <si>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</si>
  <si>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</si>
  <si>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</si>
  <si>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</si>
  <si>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</si>
  <si>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</si>
  <si>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</si>
  <si>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</si>
  <si>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</si>
  <si>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</si>
  <si>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</si>
  <si>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</si>
  <si>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</si>
  <si>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</si>
  <si>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</si>
  <si>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</si>
  <si>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</si>
  <si>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</si>
  <si>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</si>
  <si>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</si>
  <si>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</si>
  <si>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</si>
  <si>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</si>
  <si>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</si>
  <si>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</si>
  <si>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</si>
  <si>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</si>
  <si>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</si>
  <si>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</si>
  <si>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</si>
  <si>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</si>
  <si>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</si>
  <si>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</si>
  <si>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</si>
  <si>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</si>
  <si>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</si>
  <si>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</si>
  <si>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</si>
  <si>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</si>
  <si>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</si>
  <si>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</si>
  <si>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</si>
  <si>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</si>
  <si>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</si>
  <si>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</si>
  <si>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</si>
  <si>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</si>
  <si>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</si>
  <si>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</si>
  <si>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</si>
  <si>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</si>
  <si>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</si>
  <si>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</si>
  <si>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</si>
  <si>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</si>
  <si>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</si>
  <si>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</si>
  <si>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</si>
  <si>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</si>
  <si>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</si>
  <si>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</si>
  <si>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</si>
  <si>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</si>
  <si>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</si>
  <si>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</si>
  <si>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</si>
  <si>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</si>
  <si>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</si>
  <si>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</si>
  <si>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</si>
  <si>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</si>
  <si>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</si>
  <si>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</si>
  <si>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</si>
  <si>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</si>
  <si>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</si>
  <si>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</si>
  <si>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</si>
  <si>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</si>
  <si>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</si>
  <si>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</si>
  <si>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</si>
  <si>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</si>
  <si>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</si>
  <si>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</si>
  <si>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</si>
  <si>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</si>
  <si>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</si>
  <si>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</si>
  <si>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</si>
  <si>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</si>
  <si>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</si>
  <si>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</si>
  <si>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</si>
  <si>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</si>
  <si>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</si>
  <si>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</si>
  <si>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</si>
  <si>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</si>
  <si>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</si>
  <si>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</si>
  <si>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</si>
  <si>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</si>
  <si>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</si>
  <si>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</si>
  <si>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</si>
  <si>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</si>
  <si>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</si>
  <si>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</si>
  <si>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</si>
  <si>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</si>
  <si>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</si>
  <si>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</si>
  <si>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</si>
  <si>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</si>
  <si>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</si>
  <si>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</si>
  <si>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</si>
  <si>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</si>
  <si>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</si>
  <si>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</si>
  <si>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</si>
  <si>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</si>
  <si>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</si>
  <si>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</si>
  <si>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</si>
  <si>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</si>
  <si>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</si>
  <si>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</si>
  <si>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</si>
  <si>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</si>
  <si>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</si>
  <si>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</si>
  <si>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</si>
  <si>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</si>
  <si>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</si>
  <si>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</si>
  <si>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</si>
  <si>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</si>
  <si>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</si>
  <si>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</si>
  <si>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</si>
  <si>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</si>
  <si>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</si>
  <si>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</si>
  <si>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</si>
  <si>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</si>
  <si>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</si>
  <si>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</si>
  <si>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</si>
  <si>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</si>
  <si>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</si>
  <si>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</si>
  <si>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</si>
  <si>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</si>
  <si>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</si>
  <si>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</si>
  <si>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</si>
  <si>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</si>
  <si>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</si>
  <si>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</si>
  <si>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</si>
  <si>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</si>
  <si>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</si>
  <si>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</si>
  <si>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</si>
  <si>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</si>
  <si>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</si>
  <si>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</si>
  <si>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</si>
  <si>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</si>
  <si>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</si>
  <si>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</si>
  <si>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</si>
  <si>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</si>
  <si>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</si>
  <si>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</si>
  <si>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</si>
  <si>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</si>
  <si>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</si>
  <si>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</si>
  <si>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</si>
  <si>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</si>
  <si>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</si>
  <si>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</si>
  <si>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</si>
  <si>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</si>
  <si>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</si>
  <si>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</si>
  <si>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</si>
  <si>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</si>
  <si>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</si>
  <si>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</si>
  <si>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</si>
  <si>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</si>
  <si>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</si>
  <si>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</si>
  <si>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</si>
  <si>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</si>
  <si>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</si>
  <si>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</si>
  <si>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</si>
  <si>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</si>
  <si>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</si>
  <si>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</si>
  <si>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</si>
  <si>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</si>
  <si>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</si>
  <si>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</si>
  <si>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</si>
  <si>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</si>
  <si>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</si>
  <si>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</si>
  <si>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</si>
  <si>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</si>
  <si>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</si>
  <si>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</si>
  <si>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</si>
  <si>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</si>
  <si>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</si>
  <si>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</si>
  <si>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</si>
  <si>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</si>
  <si>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</si>
  <si>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</si>
  <si>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</si>
  <si>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</si>
  <si>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</si>
  <si>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</si>
  <si>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</si>
  <si>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</si>
  <si>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</si>
  <si>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</si>
  <si>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</si>
  <si>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</si>
  <si>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</si>
  <si>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</si>
  <si>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</si>
  <si>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</si>
  <si>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</si>
  <si>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</si>
  <si>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</si>
  <si>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</si>
  <si>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</si>
  <si>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</si>
  <si>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</si>
  <si>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</si>
  <si>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</si>
  <si>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</si>
  <si>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</si>
  <si>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</si>
  <si>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</si>
  <si>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</si>
  <si>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</si>
  <si>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</si>
  <si>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</si>
  <si>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</si>
  <si>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</si>
  <si>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</si>
  <si>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</si>
  <si>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</si>
  <si>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</si>
  <si>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</si>
  <si>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</si>
  <si>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</si>
  <si>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</si>
  <si>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</si>
  <si>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</si>
  <si>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</si>
  <si>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</si>
  <si>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</si>
  <si>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</si>
  <si>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</si>
  <si>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</si>
  <si>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</si>
  <si>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</si>
  <si>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</si>
  <si>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</si>
  <si>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</si>
  <si>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</si>
  <si>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</si>
  <si>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</si>
  <si>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</si>
  <si>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</si>
  <si>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</si>
  <si>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</si>
  <si>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</si>
  <si>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</si>
  <si>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</si>
  <si>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</si>
  <si>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</si>
  <si>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</si>
  <si>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</si>
  <si>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</si>
  <si>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</si>
  <si>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</si>
  <si>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</si>
  <si>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</si>
  <si>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</si>
  <si>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</si>
  <si>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</si>
  <si>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</si>
  <si>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</si>
  <si>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</si>
  <si>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</si>
  <si>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</si>
  <si>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</si>
  <si>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</si>
  <si>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</si>
  <si>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</si>
  <si>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</si>
  <si>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</si>
  <si>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</si>
  <si>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</si>
  <si>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</si>
  <si>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</si>
  <si>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</si>
  <si>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</si>
  <si>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</si>
  <si>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</si>
  <si>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</si>
  <si>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</si>
  <si>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</si>
  <si>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</si>
  <si>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</si>
  <si>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</si>
  <si>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</si>
  <si>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</si>
  <si>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</si>
  <si>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</si>
  <si>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</si>
  <si>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</si>
  <si>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</si>
  <si>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</si>
  <si>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</si>
  <si>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</si>
  <si>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</si>
  <si>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</si>
  <si>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</si>
  <si>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</si>
  <si>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</si>
  <si>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</si>
  <si>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</si>
  <si>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</si>
  <si>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</si>
  <si>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</si>
  <si>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</si>
  <si>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</si>
  <si>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</si>
  <si>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</si>
  <si>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</si>
  <si>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</si>
  <si>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</si>
  <si>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</si>
  <si>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</si>
  <si>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</si>
  <si>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</si>
  <si>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</si>
  <si>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</si>
  <si>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</si>
  <si>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</si>
  <si>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</si>
  <si>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</si>
  <si>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</si>
  <si>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</si>
  <si>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</si>
  <si>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</si>
  <si>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</si>
  <si>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</si>
  <si>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</si>
  <si>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</si>
  <si>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</si>
  <si>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</si>
  <si>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</si>
  <si>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</si>
  <si>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</si>
  <si>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</si>
  <si>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</si>
  <si>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</si>
  <si>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</si>
  <si>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</si>
  <si>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</si>
  <si>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</si>
  <si>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</si>
  <si>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</si>
  <si>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</si>
  <si>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</si>
  <si>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</si>
  <si>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</si>
  <si>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</si>
  <si>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</si>
  <si>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</si>
  <si>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</si>
  <si>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</si>
  <si>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</si>
  <si>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</si>
  <si>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</si>
  <si>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</si>
  <si>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</si>
  <si>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</si>
  <si>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</si>
  <si>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</si>
  <si>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</si>
  <si>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</si>
  <si>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</si>
  <si>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</si>
  <si>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</si>
  <si>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</si>
  <si>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</si>
  <si>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</si>
  <si>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</si>
  <si>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</si>
  <si>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</si>
  <si>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</si>
  <si>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</si>
  <si>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</si>
  <si>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</si>
  <si>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</si>
  <si>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</si>
  <si>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</si>
  <si>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</si>
  <si>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</si>
  <si>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</si>
  <si>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</si>
  <si>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</si>
  <si>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</si>
  <si>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</si>
  <si>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</si>
  <si>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</si>
  <si>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</si>
  <si>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</si>
  <si>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</si>
  <si>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</si>
  <si>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</si>
  <si>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</si>
  <si>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</si>
  <si>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</si>
  <si>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</si>
  <si>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</si>
  <si>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</si>
  <si>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</si>
  <si>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</si>
  <si>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</si>
  <si>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</si>
  <si>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</si>
  <si>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</si>
  <si>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</si>
  <si>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</si>
  <si>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</si>
  <si>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</si>
  <si>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</si>
  <si>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</si>
  <si>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</si>
  <si>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</si>
  <si>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</si>
  <si>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</si>
  <si>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</si>
  <si>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</si>
  <si>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</si>
  <si>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</si>
  <si>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</si>
  <si>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</si>
  <si>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</si>
  <si>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</si>
  <si>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</si>
  <si>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</si>
  <si>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</si>
  <si>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</si>
  <si>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</si>
  <si>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</si>
  <si>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</si>
  <si>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</si>
  <si>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</si>
  <si>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</si>
  <si>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</si>
  <si>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</si>
  <si>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</si>
  <si>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</si>
  <si>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</si>
  <si>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</si>
  <si>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</si>
  <si>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</si>
  <si>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</si>
  <si>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</si>
  <si>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</si>
  <si>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</si>
  <si>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</si>
  <si>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</si>
  <si>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</si>
  <si>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</si>
  <si>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</si>
  <si>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</si>
  <si>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</si>
  <si>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</si>
  <si>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</si>
  <si>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</si>
  <si>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</si>
  <si>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</si>
  <si>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</si>
  <si>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</si>
  <si>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</si>
  <si>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</si>
  <si>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</si>
  <si>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</si>
  <si>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</si>
  <si>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</si>
  <si>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</si>
  <si>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</si>
  <si>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</si>
  <si>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</si>
  <si>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</si>
  <si>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</si>
  <si>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</si>
  <si>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</si>
  <si>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</si>
  <si>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</si>
  <si>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</si>
  <si>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</si>
  <si>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</si>
  <si>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</si>
  <si>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</si>
  <si>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</si>
  <si>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</si>
  <si>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</si>
  <si>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</si>
  <si>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</si>
  <si>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</si>
  <si>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</si>
  <si>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</si>
  <si>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</si>
  <si>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</si>
  <si>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</si>
  <si>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</si>
  <si>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</si>
  <si>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</si>
  <si>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</si>
  <si>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</si>
  <si>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</si>
  <si>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</si>
  <si>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</si>
  <si>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</si>
  <si>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</si>
  <si>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</si>
  <si>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</si>
  <si>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</si>
  <si>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</si>
  <si>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</si>
  <si>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</si>
  <si>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</si>
  <si>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</si>
  <si>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</si>
  <si>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</si>
  <si>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</si>
  <si>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</si>
  <si>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</si>
  <si>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</si>
  <si>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</si>
  <si>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</si>
  <si>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</si>
  <si>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</si>
  <si>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</si>
  <si>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</si>
  <si>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</si>
  <si>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</si>
  <si>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</si>
  <si>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</si>
  <si>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</si>
  <si>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</si>
  <si>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</si>
  <si>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</si>
  <si>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</si>
  <si>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</si>
  <si>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</si>
  <si>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</si>
  <si>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</si>
  <si>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</si>
  <si>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</si>
  <si>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</si>
  <si>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</si>
  <si>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</si>
  <si>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</si>
  <si>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</si>
  <si>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</si>
  <si>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</si>
  <si>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</si>
  <si>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</si>
  <si>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</si>
  <si>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</si>
  <si>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</si>
  <si>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</si>
  <si>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</si>
  <si>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</si>
  <si>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</si>
  <si>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</si>
  <si>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</si>
  <si>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</si>
  <si>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</si>
  <si>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</si>
  <si>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</si>
  <si>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</si>
  <si>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</si>
  <si>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</si>
  <si>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</si>
  <si>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</si>
  <si>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</si>
  <si>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</si>
  <si>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</si>
  <si>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</si>
  <si>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</si>
  <si>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</si>
  <si>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</si>
  <si>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</si>
  <si>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</si>
  <si>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</si>
  <si>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</si>
  <si>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</si>
  <si>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</si>
  <si>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</si>
  <si>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</si>
  <si>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</si>
  <si>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</si>
  <si>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</si>
  <si>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</si>
  <si>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</si>
  <si>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</si>
  <si>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</si>
  <si>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</si>
  <si>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</si>
  <si>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</si>
  <si>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</si>
  <si>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</si>
  <si>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</si>
  <si>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</si>
  <si>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</si>
  <si>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</si>
  <si>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</si>
  <si>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</si>
  <si>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</si>
  <si>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</si>
  <si>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</si>
  <si>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</si>
  <si>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</si>
  <si>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</si>
  <si>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</si>
  <si>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</si>
  <si>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</si>
  <si>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</si>
  <si>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</si>
  <si>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</si>
  <si>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</si>
  <si>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</si>
  <si>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</si>
  <si>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</si>
  <si>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</si>
  <si>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</si>
  <si>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</si>
  <si>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</si>
  <si>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</si>
  <si>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</si>
  <si>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</si>
  <si>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</si>
  <si>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</si>
  <si>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</si>
  <si>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</si>
  <si>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</si>
  <si>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</si>
  <si>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</si>
  <si>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</si>
  <si>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</si>
  <si>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</si>
  <si>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</si>
  <si>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</si>
  <si>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</si>
  <si>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</si>
  <si>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</si>
  <si>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</si>
  <si>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</si>
  <si>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</si>
  <si>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</si>
  <si>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</si>
  <si>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</si>
  <si>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</si>
  <si>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</si>
  <si>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</si>
  <si>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</si>
  <si>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</si>
  <si>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</si>
  <si>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</si>
  <si>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</si>
  <si>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</si>
  <si>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</si>
  <si>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</si>
  <si>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</si>
  <si>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</si>
  <si>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</si>
  <si>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</si>
  <si>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</si>
  <si>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</si>
  <si>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</si>
  <si>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</si>
  <si>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</si>
  <si>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</si>
  <si>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</si>
  <si>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</si>
  <si>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</si>
  <si>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</si>
  <si>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</si>
  <si>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</si>
  <si>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</si>
  <si>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</si>
  <si>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</si>
  <si>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</si>
  <si>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</si>
  <si>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</si>
  <si>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</si>
  <si>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</si>
  <si>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</si>
  <si>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</si>
  <si>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</si>
  <si>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</si>
  <si>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</si>
  <si>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</si>
  <si>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</si>
  <si>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</si>
  <si>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</si>
  <si>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</si>
  <si>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</si>
  <si>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</si>
  <si>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</si>
  <si>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</si>
  <si>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</si>
  <si>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</si>
  <si>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</si>
  <si>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</si>
  <si>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</si>
  <si>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</si>
  <si>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</si>
  <si>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</si>
  <si>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</si>
  <si>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</si>
  <si>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</si>
  <si>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</si>
  <si>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</si>
  <si>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</si>
  <si>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</si>
  <si>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</si>
  <si>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</si>
  <si>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</si>
  <si>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</si>
  <si>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</si>
  <si>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</si>
  <si>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</si>
  <si>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</si>
  <si>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</si>
  <si>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</si>
  <si>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</si>
  <si>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</si>
  <si>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</si>
  <si>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</si>
  <si>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</si>
  <si>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</si>
  <si>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</si>
  <si>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</si>
  <si>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</si>
  <si>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</si>
  <si>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</si>
  <si>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</si>
  <si>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</si>
  <si>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</si>
  <si>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</si>
  <si>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</si>
  <si>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</si>
  <si>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</si>
  <si>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</si>
  <si>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</si>
  <si>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</si>
  <si>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</si>
  <si>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</si>
  <si>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</si>
  <si>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</si>
  <si>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</si>
  <si>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</si>
  <si>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</si>
  <si>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</si>
  <si>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</si>
  <si>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</si>
  <si>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</si>
  <si>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</si>
  <si>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</si>
  <si>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</si>
  <si>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</si>
  <si>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</si>
  <si>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</si>
  <si>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</si>
  <si>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</si>
  <si>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</si>
  <si>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</si>
  <si>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</si>
  <si>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</si>
  <si>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</si>
  <si>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</si>
  <si>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</si>
  <si>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</si>
  <si>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</si>
  <si>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</si>
  <si>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</si>
  <si>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</si>
  <si>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</si>
  <si>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</si>
  <si>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</si>
  <si>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</si>
  <si>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</si>
  <si>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</si>
  <si>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</si>
  <si>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</si>
  <si>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</si>
  <si>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</si>
  <si>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</si>
  <si>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</si>
  <si>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</si>
  <si>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</si>
  <si>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</si>
  <si>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</si>
  <si>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</si>
  <si>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</si>
  <si>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</si>
  <si>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</si>
  <si>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</si>
  <si>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</si>
  <si>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</si>
  <si>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</si>
  <si>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</si>
  <si>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</si>
  <si>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</si>
  <si>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</si>
  <si>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</si>
  <si>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</si>
  <si>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</si>
  <si>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</si>
  <si>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</si>
  <si>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</si>
  <si>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</si>
  <si>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</si>
  <si>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</si>
  <si>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</si>
  <si>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</si>
  <si>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</si>
  <si>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</si>
  <si>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</si>
  <si>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</si>
  <si>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</si>
  <si>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</si>
  <si>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</si>
  <si>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</si>
  <si>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</si>
  <si>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</si>
  <si>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</si>
  <si>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</si>
  <si>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</si>
  <si>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</si>
  <si>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</si>
  <si>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</si>
  <si>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</si>
  <si>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</si>
  <si>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</si>
  <si>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</si>
  <si>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</si>
  <si>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</si>
  <si>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</si>
  <si>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</si>
  <si>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</si>
  <si>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</si>
  <si>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</si>
  <si>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</si>
  <si>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</si>
  <si>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</si>
  <si>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</si>
  <si>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</si>
  <si>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</si>
  <si>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</si>
  <si>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</si>
  <si>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</si>
  <si>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</si>
  <si>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</si>
  <si>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</si>
  <si>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</si>
  <si>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</si>
  <si>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</si>
  <si>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</si>
  <si>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</si>
  <si>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</si>
  <si>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</si>
  <si>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</si>
  <si>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</si>
  <si>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</si>
  <si>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</si>
  <si>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</si>
  <si>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</si>
  <si>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</si>
  <si>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</si>
  <si>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</si>
  <si>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</si>
  <si>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</si>
  <si>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</si>
  <si>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</si>
  <si>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</si>
  <si>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</si>
  <si>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</si>
  <si>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</si>
  <si>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</si>
  <si>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</si>
  <si>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</si>
  <si>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</si>
  <si>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</si>
  <si>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</si>
  <si>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</si>
  <si>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</si>
  <si>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</si>
  <si>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</si>
  <si>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</si>
  <si>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</si>
  <si>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</si>
  <si>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</si>
  <si>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</si>
  <si>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</si>
  <si>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</si>
  <si>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</si>
  <si>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</si>
  <si>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</si>
  <si>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</si>
  <si>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</si>
  <si>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</si>
  <si>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</si>
  <si>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</si>
  <si>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</si>
  <si>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</si>
  <si>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</si>
  <si>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</si>
  <si>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</si>
  <si>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</si>
  <si>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</si>
  <si>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</si>
  <si>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</si>
  <si>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</si>
  <si>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</si>
  <si>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</si>
  <si>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</si>
  <si>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</si>
  <si>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</si>
  <si>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</si>
  <si>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</si>
  <si>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</si>
  <si>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</si>
  <si>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</si>
  <si>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</si>
  <si>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</si>
  <si>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</si>
  <si>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</si>
  <si>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</si>
  <si>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</si>
  <si>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</si>
  <si>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</si>
  <si>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</si>
  <si>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</si>
  <si>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</si>
  <si>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</si>
  <si>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</si>
  <si>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</si>
  <si>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</si>
  <si>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</si>
  <si>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</si>
  <si>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</si>
  <si>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</si>
  <si>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</si>
  <si>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</si>
  <si>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</si>
  <si>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</si>
  <si>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</si>
  <si>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</si>
  <si>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</si>
  <si>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</si>
  <si>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</si>
  <si>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</si>
  <si>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</si>
  <si>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</si>
  <si>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</si>
  <si>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</si>
  <si>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</si>
  <si>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</si>
  <si>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</si>
  <si>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</si>
  <si>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</si>
  <si>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</si>
  <si>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</si>
  <si>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</si>
  <si>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</si>
  <si>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</si>
  <si>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</si>
  <si>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</si>
  <si>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</si>
  <si>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</si>
  <si>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</si>
  <si>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</si>
  <si>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</si>
  <si>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</si>
  <si>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</si>
  <si>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</si>
  <si>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</si>
  <si>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</si>
  <si>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</si>
  <si>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</si>
  <si>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</si>
  <si>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</si>
  <si>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</si>
  <si>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</si>
  <si>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</si>
  <si>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</si>
  <si>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</si>
  <si>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</si>
  <si>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</si>
  <si>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</si>
  <si>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</si>
  <si>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</si>
  <si>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</si>
  <si>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</si>
  <si>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</si>
  <si>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</si>
  <si>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</si>
  <si>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</si>
  <si>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</si>
  <si>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</si>
  <si>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</si>
  <si>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</si>
  <si>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</si>
  <si>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</si>
  <si>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</si>
  <si>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</si>
  <si>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</si>
  <si>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</si>
  <si>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</si>
  <si>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</si>
  <si>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</si>
  <si>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</si>
  <si>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</si>
  <si>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</si>
  <si>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</si>
  <si>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</si>
  <si>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</si>
  <si>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</si>
  <si>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</si>
  <si>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</si>
  <si>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</si>
  <si>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</si>
  <si>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</si>
  <si>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</si>
  <si>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</si>
  <si>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</si>
  <si>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</si>
  <si>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</si>
  <si>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</si>
  <si>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</si>
  <si>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</si>
  <si>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</si>
  <si>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</si>
  <si>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</si>
  <si>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</si>
  <si>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</si>
  <si>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</si>
  <si>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</si>
  <si>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</si>
  <si>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</si>
  <si>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</si>
  <si>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</si>
  <si>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</si>
  <si>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</si>
  <si>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</si>
  <si>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</si>
  <si>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</si>
  <si>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</si>
  <si>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</si>
  <si>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</si>
  <si>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</si>
  <si>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</si>
  <si>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</si>
  <si>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</si>
  <si>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</si>
  <si>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</si>
  <si>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</si>
  <si>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</si>
  <si>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</si>
  <si>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</si>
  <si>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</si>
  <si>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</si>
  <si>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</si>
  <si>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</si>
  <si>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</si>
  <si>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</si>
  <si>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</si>
  <si>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</si>
  <si>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</si>
  <si>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</si>
  <si>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</si>
  <si>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</si>
  <si>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</si>
  <si>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</si>
  <si>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</si>
  <si>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</si>
  <si>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</si>
  <si>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</si>
  <si>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</si>
  <si>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</si>
  <si>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</si>
  <si>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</si>
  <si>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</si>
  <si>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</si>
  <si>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</si>
  <si>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</si>
  <si>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</si>
  <si>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</si>
  <si>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</si>
  <si>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</si>
  <si>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</si>
  <si>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</si>
  <si>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</si>
  <si>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</si>
  <si>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</si>
  <si>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</si>
  <si>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</si>
  <si>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</si>
  <si>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</si>
  <si>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</si>
  <si>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</si>
  <si>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</si>
  <si>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</si>
  <si>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</si>
  <si>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</si>
  <si>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</si>
  <si>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</si>
  <si>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</si>
  <si>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</si>
  <si>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</si>
  <si>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</si>
  <si>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</si>
  <si>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</si>
  <si>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</si>
  <si>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</si>
  <si>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</si>
  <si>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</si>
  <si>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</si>
  <si>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</si>
  <si>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</si>
  <si>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</si>
  <si>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</si>
  <si>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</si>
  <si>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</si>
  <si>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</si>
  <si>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</si>
  <si>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</si>
  <si>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</si>
  <si>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</si>
  <si>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</si>
  <si>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</si>
  <si>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</si>
  <si>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</si>
  <si>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</si>
  <si>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</si>
  <si>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</si>
  <si>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</si>
  <si>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</si>
  <si>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</si>
  <si>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</si>
  <si>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</si>
  <si>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</si>
  <si>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</si>
  <si>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</si>
  <si>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</si>
  <si>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</si>
  <si>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</si>
  <si>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</si>
  <si>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30min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</si>
  <si>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</si>
  <si>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</si>
  <si>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</si>
  <si>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</si>
  <si>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</si>
  <si>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</si>
  <si>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</si>
  <si>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</si>
  <si>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</si>
  <si>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</si>
  <si>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</si>
  <si>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</si>
  <si>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</si>
  <si>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</si>
  <si>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</si>
  <si>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</si>
  <si>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</si>
  <si>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</si>
  <si>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</si>
  <si>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</si>
  <si>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</si>
  <si>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</si>
  <si>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</si>
  <si>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</si>
  <si>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</si>
  <si>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</si>
  <si>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</si>
  <si>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</si>
  <si>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</si>
  <si>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</si>
  <si>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</si>
  <si>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</si>
  <si>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</si>
  <si>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</si>
  <si>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</si>
  <si>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</si>
  <si>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</si>
  <si>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</si>
  <si>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</si>
  <si>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</si>
  <si>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</si>
  <si>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</si>
  <si>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</si>
  <si>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</si>
  <si>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</si>
  <si>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</si>
  <si>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</si>
  <si>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</si>
  <si>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</si>
  <si>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</si>
  <si>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</si>
  <si>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</si>
  <si>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</si>
  <si>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</si>
  <si>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</si>
  <si>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</si>
  <si>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</si>
  <si>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</si>
  <si>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</si>
  <si>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</si>
  <si>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</si>
  <si>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</si>
  <si>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</si>
  <si>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</si>
  <si>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</si>
  <si>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</si>
  <si>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</si>
  <si>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</si>
  <si>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</si>
  <si>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</si>
  <si>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</si>
  <si>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</si>
  <si>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</si>
  <si>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</si>
  <si>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</si>
  <si>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</si>
  <si>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</si>
  <si>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</si>
  <si>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</si>
  <si>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</si>
  <si>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</si>
  <si>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</si>
  <si>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PCM-20251106-00000949</t>
  </si>
  <si>
    <t>riy2026</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</si>
  <si>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</si>
  <si>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</si>
  <si>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</si>
  <si>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</si>
  <si>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</si>
  <si>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</si>
  <si>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</si>
  <si>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</si>
  <si>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</si>
  <si>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</si>
  <si>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40 Min</t>
  </si>
  <si>
    <t>Sceco failure, we are unable to connect the PG due to the noise and the objection from the neighbors</t>
  </si>
  <si>
    <t>PCM-20251106-00001247</t>
  </si>
  <si>
    <t xml:space="preserve">Sceco Cut in Area and Team save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</si>
  <si>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</si>
  <si>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</si>
  <si>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</si>
  <si>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</si>
  <si>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</si>
  <si>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</si>
  <si>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PCM-20251106-00001043</t>
  </si>
  <si>
    <t>Tunnel site and power shared with Baladia source.  
No power at site and as per Baladia team initial FB that power cable vandalized</t>
  </si>
  <si>
    <t>PCM-20251106-00000893</t>
  </si>
  <si>
    <t>Sceco power not available and no parking to connect PG. Sceco complain registered</t>
  </si>
  <si>
    <t>PCM-20251106-00001166</t>
  </si>
  <si>
    <t xml:space="preserve">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</si>
</sst>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32" fillId="0" borderId="0" xfId="0" applyFont="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41" dataDxfId="140" headerRowBorderDxfId="138" tableBorderDxfId="139" totalsRowBorderDxfId="137">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304.63999120370136</v>
      </c>
      <c r="H2" s="76">
        <v>45662.943402777775</v>
      </c>
      <c r="I2" s="59" t="str">
        <f>IFERROR(VLOOKUP(D2,DB!A:F,6,0),"")</f>
        <v>Generator-SG</v>
      </c>
      <c r="J2" s="59" t="str">
        <f>IFERROR(VLOOKUP(D2,DB!A:G,7,0),"")</f>
        <v>Dead</v>
      </c>
      <c r="K2" s="67" t="s">
        <v>39022</v>
      </c>
      <c r="L2" s="65" t="str">
        <f>IFERROR(VLOOKUP(D2,DB!A:I,9,0),"")</f>
        <v>Latis</v>
      </c>
    </row>
    <row r="3" spans="1:15" ht="15" customHeight="1">
      <c r="A3" s="122" t="s">
        <v>39023</v>
      </c>
      <c r="B3" s="123" t="str">
        <f>IFERROR(VLOOKUP(D3,DB!A:K,11,0),"")</f>
        <v>R1</v>
      </c>
      <c r="C3" s="123">
        <v>2</v>
      </c>
      <c r="D3" s="123" t="s">
        <v>12522</v>
      </c>
      <c r="E3" s="124"/>
      <c r="F3" s="125"/>
      <c r="G3" s="126">
        <f ca="1">IFERROR(NOW()-F3,"")</f>
        <v>45967.588417129627</v>
      </c>
      <c r="H3" s="125">
        <v>45967.515173611115</v>
      </c>
      <c r="I3" s="123" t="str">
        <f>IFERROR(VLOOKUP(D3,DB!A:F,6,0),"")</f>
        <v>Generator-SG</v>
      </c>
      <c r="J3" s="123" t="str">
        <f>IFERROR(VLOOKUP(D3,DB!A:G,7,0),"")</f>
        <v>Vandalized</v>
      </c>
      <c r="K3" s="127" t="s">
        <v>39024</v>
      </c>
      <c r="L3" s="128" t="str">
        <f>IFERROR(VLOOKUP(D3,DB!A:I,9,0),"")</f>
        <v>Latis</v>
      </c>
    </row>
    <row r="4" spans="1:15" ht="15" customHeight="1">
      <c r="A4" s="122"/>
      <c r="B4" s="123" t="str">
        <f>IFERROR(VLOOKUP(D4,DB!A:K,11,0),"")</f>
        <v/>
      </c>
      <c r="C4" s="123"/>
      <c r="D4" s="123"/>
      <c r="E4" s="124"/>
      <c r="F4" s="125"/>
      <c r="G4" s="126">
        <f ca="1">IFERROR(NOW()-F4,"")</f>
        <v>45967.588417129627</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45967.588417129627</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45967.588417129627</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45967.588417129627</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45967.588417129627</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45967.588417129627</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45967.588417129627</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45967.588417129627</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45967.588417129627</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45967.588417129627</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45967.588417129627</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45967.588417129627</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45967.588417129627</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45967.588417129627</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45967.588417129627</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45967.588417129627</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45967.588417129627</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45967.588417129627</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45967.588417129627</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45967.588417129627</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45967.588417129627</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45967.588417129627</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45967.588417129627</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45967.588417129627</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45967.588417129627</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45967.588417129627</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45967.588417129627</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45967.588417129627</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45967.588417129627</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45967.588417129627</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45967.588417129627</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45967.588417129627</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45967.588417129627</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45967.588417129627</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45967.588417129627</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45967.588417129627</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45967.588417129627</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45967.588417129627</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45967.588417129627</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45967.588417129627</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45967.588417129627</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45967.588417129627</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45967.588417129627</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45967.588417129627</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45967.588417129627</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45967.588417129627</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45967.588417129627</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45967.588417129627</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45967.588417129627</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45967.588417129627</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45967.588417129627</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45967.588417129627</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45967.588417129627</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45967.588417129627</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45967.588417129627</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45967.588417129627</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45967.588417129627</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45967.588417129627</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45967.588417129627</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45967.588417129627</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45967.588417129627</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45967.588417129627</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45967.588417129627</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45967.588417129627</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45967.588417129627</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45967.588417129627</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45967.588417129627</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45967.588417129627</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45967.588417129627</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45967.588417129627</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45967.588417129627</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45967.588417129627</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45967.588417129627</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45967.588417129627</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45967.588417129627</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45967.588417129627</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45967.588417129627</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45967.588417129627</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45967.588417129627</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45967.588417129627</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45967.588417129627</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45967.588417129627</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43371329-AE2A-4D3D-B25A-AE641BF737D2}"/>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142.58857916666602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3" t="s">
        <v>39107</v>
      </c>
      <c r="B4" s="18" t="str">
        <f>IFERROR(VLOOKUP(D4,DB!A:K,11,0),"")</f>
        <v>R2</v>
      </c>
      <c r="C4" s="18">
        <v>1</v>
      </c>
      <c r="D4" s="18" t="s">
        <v>39108</v>
      </c>
      <c r="E4" s="103" t="s">
        <v>39021</v>
      </c>
      <c r="F4" s="104">
        <v>45967.485706018517</v>
      </c>
      <c r="G4" s="105">
        <f ca="1">IFERROR(NOW()-F4,"-")</f>
        <v>0.10271111111069331</v>
      </c>
      <c r="H4" s="162">
        <v>45967.486527777779</v>
      </c>
      <c r="I4" s="18" t="str">
        <f>IFERROR(VLOOKUP(D4,DB!A:F,6,0),"")</f>
        <v>Generator-DG</v>
      </c>
      <c r="J4" s="18" t="str">
        <f>IFERROR(VLOOKUP(D4,DB!A:G,7,0),"")</f>
        <v>Weak</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45967.588417129627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45967.588417129627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45967.588417129627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45967.588417129627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45967.588417129627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45967.588417129627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45967.588417129627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45967.588417129627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45967.588417129627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45967.588417129627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45967.588417129627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45967.588417129627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45967.588417129627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45967.588417129627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45967.588417129627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45967.588417129627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45967.588417129627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45967.588417129627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45967.588417129627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45967.588417129627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45967.588417129627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45967.588417129627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45967.588417129627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45967.588417129627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45967.588417129627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45967.588417129627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45967.588417129627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45967.588417129627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45967.588417129627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45967.588417129627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45967.588417129627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45967.588417129627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45967.588417129627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45967.588417129627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45967.588417129627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45967.588417129627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45967.588417129627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45967.588417129627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45967.588417129627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45967.588417129627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45967.588417129627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45967.588417129627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45967.588417129627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45967.588417129627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45967.588417129627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45967.588417129627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45967.588417129627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45967.588417129627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45967.588417129627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45967.588417129627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45967.588417129627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45967.588417129627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45967.588417129627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45967.588417129627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45967.588417129627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45967.588417129627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45967.588417129627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45967.588417129627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45967.588417129627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45967.588417129627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45967.588417129627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45967.588417129627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45967.588417129627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45967.588417129627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45967.588417129627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45967.588417129627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45967.588417129627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45967.588417129627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45967.588417129627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45967.588417129627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45967.588417129627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45967.588417129627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45967.588417129627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45967.588417129627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45967.588417129627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45967.588417129627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45967.588417129627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45967.588417129627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45967.588417129627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45967.588417129627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45967.588417129627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45967.588417129627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45967.588417129627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45967.588417129627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45967.588417129627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47"/>
      <c r="B90" s="148" t="str">
        <f>IFERROR(VLOOKUP(D90,DB!A:K,11,0),"")</f>
        <v/>
      </c>
      <c r="C90" s="148"/>
      <c r="D90" s="148"/>
      <c r="E90" s="149"/>
      <c r="F90" s="150"/>
      <c r="G90" s="151">
        <f ca="1">IFERROR(NOW()-F90,"-")</f>
        <v>45967.588417129627</v>
      </c>
      <c r="H90" s="150"/>
      <c r="I90" s="148" t="str">
        <f>IFERROR(VLOOKUP(D90,DB!A:F,6,0),"")</f>
        <v/>
      </c>
      <c r="J90" s="148" t="str">
        <f>IFERROR(VLOOKUP(D90,DB!A:G,7,0),"")</f>
        <v/>
      </c>
      <c r="K90" s="152"/>
      <c r="L90" s="148" t="str">
        <f>IFERROR(VLOOKUP(D90,DB!A:I,9,0),"")</f>
        <v/>
      </c>
      <c r="M90" s="148"/>
      <c r="N90" s="148"/>
      <c r="O90" s="148"/>
      <c r="P90" s="148"/>
      <c r="Q90" s="148"/>
      <c r="R90" s="148"/>
      <c r="S90" s="148"/>
      <c r="T90" s="148"/>
      <c r="U90" s="148"/>
      <c r="V90" s="148"/>
      <c r="W90" s="148"/>
      <c r="X90" s="148"/>
      <c r="Y90" s="148"/>
      <c r="Z90" s="148"/>
      <c r="AA90" s="148"/>
      <c r="AB90" s="148"/>
      <c r="AC90" s="148"/>
      <c r="AD90" s="148"/>
      <c r="AE90" s="148"/>
      <c r="AF90" s="148"/>
      <c r="AG90" s="148"/>
      <c r="AH90" s="148"/>
      <c r="AI90" s="148"/>
      <c r="AJ90" s="148"/>
      <c r="AK90" s="148"/>
      <c r="AL90" s="148"/>
      <c r="AM90" s="148"/>
      <c r="AN90" s="148"/>
      <c r="AO90" s="148"/>
      <c r="AP90" s="148"/>
      <c r="AQ90" s="148"/>
      <c r="AR90" s="148"/>
      <c r="AS90" s="148"/>
      <c r="AT90" s="148"/>
      <c r="AU90" s="148"/>
      <c r="AV90" s="148"/>
      <c r="AW90" s="148"/>
      <c r="AX90" s="148"/>
      <c r="AY90" s="148"/>
      <c r="AZ90" s="148"/>
      <c r="BA90" s="148"/>
      <c r="BB90" s="148"/>
      <c r="BC90" s="148"/>
      <c r="BD90" s="148"/>
      <c r="BE90" s="148"/>
      <c r="BF90" s="148"/>
      <c r="BG90" s="148"/>
      <c r="BH90" s="148"/>
      <c r="BI90" s="148"/>
      <c r="BJ90" s="148"/>
      <c r="BK90" s="148"/>
      <c r="BL90" s="148"/>
      <c r="BM90" s="148"/>
      <c r="BN90" s="148"/>
      <c r="BO90" s="148"/>
      <c r="BP90" s="148"/>
      <c r="BQ90" s="148"/>
      <c r="BR90" s="148"/>
      <c r="BS90" s="148"/>
      <c r="BT90" s="148"/>
      <c r="BU90" s="148"/>
      <c r="BV90" s="148"/>
      <c r="BW90" s="148"/>
      <c r="BX90" s="148"/>
      <c r="BY90" s="148"/>
      <c r="BZ90" s="148"/>
      <c r="CA90" s="148"/>
      <c r="CB90" s="148"/>
      <c r="CC90" s="148"/>
      <c r="CD90" s="148"/>
      <c r="CE90" s="148"/>
      <c r="CF90" s="148"/>
      <c r="CG90" s="148"/>
      <c r="CH90" s="148"/>
      <c r="CI90" s="148"/>
      <c r="CJ90" s="15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45967.588417129627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45967.588417129627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45967.588417129627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45967.588417129627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45967.588417129627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45967.588417129627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45967.588417129627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45967.588417129627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45967.588417129627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45967.588417129627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45967.588417129627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45967.588417129627</v>
      </c>
      <c r="H13" s="22" t="s">
        <v>39110</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45967.588417129627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45967.588417129627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45967.588417129627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45967.588417129627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45967.588417129627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45967.588417129627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45967.588417129627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45967.588417129627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45967.588417129627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45967.588417129627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45967.588417129627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45967.588417129627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39111</v>
      </c>
      <c r="D26" s="18"/>
      <c r="E26" s="18"/>
      <c r="F26" s="20"/>
      <c r="G26" s="21">
        <f t="shared" ref="G26:G89" ca="1" si="1">IFERROR(NOW()-F26,"-")</f>
        <v>45967.588417129627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45967.588417129627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45967.588417129627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45967.588417129627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45967.588417129627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45967.588417129627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45967.588417129627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45967.588417129627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45967.588417129627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45967.588417129627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45967.588417129627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45967.588417129627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45967.588417129627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45967.588417129627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45967.588417129627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45967.588417129627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45967.588417129627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45967.588417129627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45967.588417129627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45967.588417129627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45967.588417129627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45967.588417129627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45967.588417129627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45967.588417129627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45967.588417129627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45967.588417129627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45967.588417129627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45967.588417129627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45967.588417129627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45967.588417129627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45967.588417129627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45967.588417129627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45967.588417129627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45967.588417129627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45967.588417129627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45967.588417129627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45967.588417129627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45967.588417129627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45967.588417129627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45967.588417129627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45967.588417129627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45967.588417129627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45967.588417129627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45967.588417129627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45967.588417129627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45967.588417129627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45967.588417129627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45967.588417129627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45967.588417129627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45967.588417129627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45967.588417129627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45967.588417129627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45967.588417129627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45967.588417129627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45967.588417129627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45967.588417129627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45967.588417129627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45967.588417129627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45967.588417129627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45967.588417129627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45967.588417129627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45967.588417129627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45967.588417129627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45967.588417129627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45967.588417129627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45967.588417129627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45967.588417129627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45967.588417129627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45967.588417129627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45967.588417129627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45967.588417129627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45967.588417129627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45967.588417129627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45967.588417129627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45967.588417129627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45967.588417129627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45967.588417129627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45967.588417129627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45967.588417129627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45967.588417129627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45967.588417129627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45967.588417129627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45967.588417129627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45967.588417129627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45967.588417129627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45967.588417129627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45967.588417129627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45967.588417129627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45967.588417129627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45967.588417129627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45967.588417129627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45967.588417129627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45967.588417129627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45967.588417129627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45967.588417129627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45967.588417129627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45967.588417129627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45967.588417129627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45967.588417129627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45967.588417129627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45967.588417129627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45967.588417129627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45967.588417129627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45967.588417129627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45967.588417129627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45967.588417129627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45967.588417129627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45967.588417129627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45967.588417129627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45967.588417129627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45967.588417129627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45967.588417129627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45967.588417129627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45967.588417129627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45967.588417129627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45967.588417129627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45967.588417129627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45967.588417129627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45967.588417129627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45967.588417129627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45967.588417129627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45967.588417129627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45967.588417129627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45967.588417129627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45967.588417129627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45967.588417129627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45967.588417129627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45967.588417129627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45967.588417129627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45967.588417129627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45967.588417129627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45967.588417129627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45967.588417129627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45967.588417129627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45967.588417129627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45967.588417129627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45967.588417129627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45967.588417129627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45967.588417129627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45967.588417129627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45967.588417129627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45967.588417129627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45967.588417129627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45967.588417129627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45967.588417129627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45967.588417129627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45967.588417129627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45967.588417129627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45967.588417129627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45967.588417129627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45967.588417129627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45967.588417129627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45967.588417129627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45967.588417129627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45967.588417129627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45967.588417129627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45967.588417129627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45967.588417129627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45967.588417129627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45967.588417129627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45967.588417129627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45967.588417129627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45967.588417129627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45967.588417129627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45967.588417129627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45967.588417129627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45967.588417129627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45967.588417129627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45967.588417129627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45967.588417129627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45967.588417129627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45967.588417129627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45967.588417129627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45967.588417129627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45967.588417129627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45967.588417129627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45967.588417129627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45967.588417129627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45967.588417129627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45967.588417129627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45967.588417129627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45967.588417129627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45967.588417129627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45967.588417129627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45967.588417129627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45967.588417129627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45967.588417129627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45967.588417129627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45967.588417129627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45967.588417129627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45967.588417129627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45967.588417129627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45967.588417129627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45967.588417129627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45967.588417129627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45967.588417129627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45967.588417129627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45967.588417129627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45967.588417129627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45967.588417129627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45967.588417129627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45967.588417129627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45967.588417129627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45967.588417129627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45967.588417129627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45967.588417129627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45967.588417129627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45967.588417129627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45967.588417129627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45967.588417129627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45967.588417129627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45967.588417129627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45967.588417129627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45967.588417129627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45967.588417129627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45967.588417129627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45967.588417129627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45967.588417129627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45967.588417129627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45967.588417129627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45967.588417129627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45967.588417129627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45967.588417129627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45967.588417129627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45967.588417129627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45967.588417129627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45967.588417129627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45967.588417129627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45967.588417129627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45967.588417129627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45967.588417129627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45967.588417129627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45967.588417129627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45967.588417129627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45967.588417129627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45967.588417129627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45967.588417129627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45967.588417129627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45967.588417129627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45967.588417129627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45967.588417129627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45967.588417129627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45967.588417129627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45967.588417129627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45967.588417129627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45967.588417129627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45967.588417129627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45967.588417129627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45967.588417129627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45967.588417129627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45967.588417129627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45967.588417129627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45967.588417129627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45967.588417129627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45967.588417129627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45967.588417129627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45967.588417129627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45967.588417129627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45967.588417129627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45967.588417129627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45967.588417129627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45967.588417129627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45967.588417129627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45967.588417129627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45967.588417129627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45967.588417129627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45967.588417129627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45967.588417129627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45967.588417129627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45967.588417129627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45967.588417129627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45967.588417129627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45967.588417129627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45967.588417129627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45967.588417129627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45967.588417129627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45967.588417129627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45967.588417129627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45967.588417129627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45967.588417129627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45967.588417129627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45967.588417129627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45967.588417129627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45967.588417129627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45967.588417129627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45967.588417129627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45967.588417129627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45967.588417129627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45967.588417129627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45967.588417129627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45967.588417129627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45967.588417129627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45967.588417129627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45967.588417129627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45967.588417129627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45967.588417129627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45967.588417129627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45967.588417129627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45967.588417129627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45967.588417129627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45967.588417129627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45967.588417129627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45967.588417129627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45967.588417129627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45967.588417129627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45967.588417129627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45967.588417129627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45967.588417129627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45967.588417129627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45967.588417129627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45967.588417129627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45967.588417129627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45967.588417129627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45967.588417129627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45967.588417129627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45967.588417129627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45967.588417129627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45967.588417129627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45967.588417129627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45967.588417129627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45967.588417129627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45967.588417129627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45967.588417129627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45967.588417129627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45967.588417129627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45967.588417129627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45967.588417129627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45967.588417129627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45967.588417129627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45967.588417129627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45967.588417129627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45967.588417129627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45967.588417129627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45967.588417129627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45967.588417129627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45967.588417129627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45967.588417129627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45967.588417129627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45967.588417129627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45967.588417129627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45967.588417129627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45967.588417129627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45967.588417129627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45967.588417129627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45967.588417129627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45967.588417129627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45967.588417129627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45967.588417129627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45967.588417129627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45967.588417129627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45967.588417129627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45967.588417129627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45967.588417129627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45967.588417129627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45967.588417129627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45967.588417129627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45967.588417129627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45967.588417129627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45967.588417129627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45967.588417129627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45967.588417129627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45967.588417129627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45967.588417129627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45967.588417129627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45967.588417129627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45967.588417129627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45967.588417129627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45967.588417129627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45967.588417129627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45967.588417129627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45967.588417129627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45967.588417129627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45967.588417129627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45967.588417129627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45967.588417129627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45967.588417129627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45967.588417129627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45967.588417129627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45967.588417129627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45967.588417129627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45967.588417129627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45967.588417129627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45967.588417129627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45967.588417129627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45967.588417129627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45967.588417129627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45967.588417129627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45967.588417129627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45967.588417129627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45967.588417129627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45967.588417129627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45967.588417129627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45967.588417129627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45967.588417129627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45967.588417129627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45967.588417129627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45967.588417129627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45967.588417129627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45967.588417129627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45967.588417129627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45967.588417129627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45967.588417129627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45967.588417129627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45967.588417129627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45967.588417129627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45967.588417129627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45967.588417129627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45967.588417129627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45967.588417129627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45967.588417129627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45967.588417129627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45967.588417129627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45967.588417129627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45967.588417129627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45967.588417129627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45967.588417129627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45967.588417129627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45967.588417129627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45967.588417129627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45967.588417129627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45967.588417129627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45967.588417129627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45967.588417129627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45967.588417129627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45967.588417129627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45967.588417129627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45967.588417129627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45967.588417129627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45967.588417129627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45967.588417129627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45967.588417129627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45967.588417129627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45967.588417129627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45967.588417129627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45967.588417129627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45967.588417129627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45967.588417129627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45967.588417129627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45967.588417129627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45967.588417129627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45967.588417129627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45967.588417129627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45967.588417129627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45967.588417129627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45967.588417129627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45967.588417129627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45967.588417129627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45967.588417129627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45967.588417129627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45967.588417129627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45967.588417129627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45967.588417129627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45967.588417129627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45967.588417129627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45967.588417129627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45967.588417129627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45967.588417129627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45967.588417129627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45967.588417129627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45967.588417129627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45967.588417129627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45967.588417129627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45967.588417129627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45967.588417129627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45967.588417129627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45967.588417129627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45967.588417129627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45967.588417129627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45967.588417129627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45967.588417129627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45967.588417129627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45967.588417129627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45967.588417129627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45967.588417129627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45967.588417129627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45967.588417129627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45967.588417129627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45967.588417129627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45967.588417129627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45967.588417129627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45967.588417129627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45967.588417129627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45967.588417129627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45967.588417129627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45967.588417129627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45967.588417129627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45967.588417129627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45967.588417129627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45967.588417129627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45967.588417129627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45967.588417129627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45967.588417129627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45967.588417129627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45967.588417129627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45967.588417129627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45967.588417129627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45967.588417129627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45967.588417129627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45967.588417129627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45967.588417129627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45967.588417129627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45967.588417129627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45967.588417129627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45967.588417129627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45967.588417129627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45967.588417129627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45967.588417129627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45967.588417129627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45967.588417129627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45967.588417129627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45967.588417129627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45967.588417129627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45967.588417129627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45967.588417129627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45967.588417129627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45967.588417129627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45967.588417129627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45967.588417129627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45967.588417129627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45967.588417129627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45967.588417129627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45967.588417129627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45967.588417129627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45967.588417129627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45967.588417129627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45967.588417129627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45967.588417129627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45967.588417129627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45967.588417129627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45967.588417129627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45967.588417129627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45967.588417129627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45967.588417129627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45967.588417129627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45967.588417129627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45967.588417129627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45967.588417129627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45967.588417129627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45967.588417129627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45967.588417129627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45967.588417129627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45967.588417129627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45967.588417129627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45967.588417129627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45967.588417129627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45967.588417129627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45967.588417129627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45967.588417129627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45967.588417129627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45967.588417129627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45967.588417129627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45967.588417129627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45967.588417129627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45967.588417129627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45967.588417129627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45967.588417129627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45967.588417129627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45967.588417129627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45967.588417129627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45967.588417129627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45967.588417129627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45967.588417129627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45967.588417129627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45967.588417129627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45967.588417129627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45967.588417129627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45967.588417129627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45967.588417129627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45967.588417129627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45967.588417129627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45967.588417129627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45967.588417129627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45967.588417129627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45967.588417129627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45967.588417129627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45967.588417129627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45967.588417129627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45967.588417129627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45967.588417129627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45967.588417129627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45967.588417129627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45967.588417129627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45967.588417129627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45967.588417129627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45967.588417129627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45967.588417129627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45967.588417129627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45967.588417129627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45967.588417129627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45967.588417129627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45967.588417129627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45967.588417129627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45967.588417129627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45967.588417129627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45967.588417129627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45967.588417129627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45967.588417129627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45967.588417129627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45967.588417129627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45967.588417129627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45967.588417129627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45967.588417129627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45967.588417129627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45967.588417129627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45967.588417129627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45967.588417129627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45967.588417129627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45967.588417129627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45967.588417129627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45967.588417129627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45967.588417129627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45967.588417129627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45967.588417129627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45967.588417129627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45967.588417129627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45967.588417129627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45967.588417129627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45967.588417129627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45967.588417129627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45967.588417129627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45967.588417129627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45967.588417129627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45967.588417129627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45967.588417129627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45967.588417129627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45967.588417129627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45967.588417129627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45967.588417129627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45967.588417129627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45967.588417129627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45967.588417129627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45967.588417129627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45967.588417129627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45967.588417129627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45967.588417129627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45967.588417129627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45967.588417129627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45967.588417129627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45967.588417129627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45967.588417129627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45967.588417129627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45967.588417129627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45967.588417129627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45967.588417129627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45967.588417129627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45967.588417129627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45967.588417129627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45967.588417129627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45967.588417129627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45967.588417129627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45967.588417129627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45967.588417129627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45967.588417129627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45967.588417129627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45967.588417129627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45967.588417129627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45967.588417129627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45967.588417129627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45967.588417129627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45967.588417129627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45967.588417129627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45967.588417129627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45967.588417129627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45967.588417129627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45967.588417129627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45967.588417129627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45967.588417129627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45967.588417129627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45967.588417129627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45967.588417129627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45967.588417129627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45967.588417129627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45967.588417129627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45967.588417129627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45967.588417129627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45967.588417129627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45967.588417129627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45967.588417129627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45967.588417129627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45967.588417129627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45967.588417129627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45967.588417129627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45967.588417129627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45967.588417129627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45967.588417129627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45967.588417129627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45967.588417129627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45967.588417129627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45967.588417129627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45967.588417129627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45967.588417129627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45967.588417129627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45967.588417129627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45967.588417129627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45967.588417129627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45967.588417129627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45967.588417129627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45967.588417129627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45967.588417129627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45967.588417129627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45967.588417129627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45967.588417129627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45967.588417129627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45967.588417129627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45967.588417129627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45967.588417129627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45967.588417129627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45967.588417129627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45967.588417129627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45967.588417129627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45967.588417129627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45967.588417129627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45967.588417129627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45967.588417129627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45967.588417129627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45967.588417129627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45967.588417129627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45967.588417129627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45967.588417129627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45967.588417129627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45967.588417129627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45967.588417129627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45967.588417129627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45967.588417129627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45967.588417129627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45967.588417129627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45967.588417129627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45967.588417129627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45967.588417129627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45967.588417129627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45967.588417129627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45967.588417129627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45967.588417129627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45967.588417129627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45967.588417129627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45967.588417129627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45967.588417129627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45967.588417129627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45967.588417129627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45967.588417129627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45967.588417129627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45967.588417129627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45967.588417129627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45967.588417129627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45967.588417129627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45967.588417129627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45967.588417129627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45967.588417129627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45967.588417129627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45967.588417129627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45967.588417129627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45967.588417129627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45967.588417129627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45967.588417129627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45967.588417129627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45967.588417129627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45967.588417129627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45967.588417129627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45967.588417129627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45967.588417129627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45967.588417129627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45967.588417129627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45967.588417129627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45967.588417129627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45967.588417129627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45967.588417129627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45967.588417129627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45967.588417129627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45967.588417129627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45967.588417129627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45967.588417129627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45967.588417129627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45967.588417129627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45967.588417129627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45967.588417129627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45967.588417129627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45967.588417129627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45967.588417129627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45967.588417129627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45967.588417129627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45967.588417129627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45967.588417129627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45967.588417129627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45967.588417129627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45967.588417129627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45967.588417129627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45967.588417129627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45967.588417129627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45967.588417129627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45967.588417129627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45967.588417129627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45967.588417129627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45967.588417129627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45967.588417129627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45967.588417129627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45967.588417129627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45967.588417129627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45967.588417129627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45967.588417129627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45967.588417129627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45967.588417129627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45967.588417129627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45967.588417129627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45967.588417129627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45967.588417129627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45967.588417129627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45967.588417129627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45967.588417129627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45967.588417129627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45967.588417129627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45967.588417129627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45967.588417129627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45967.588417129627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45967.588417129627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45967.588417129627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45967.588417129627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45967.588417129627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45967.588417129627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45967.588417129627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45967.588417129627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45967.588417129627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45967.588417129627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45967.588417129627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45967.588417129627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45967.588417129627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45967.588417129627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45967.588417129627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45967.588417129627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45967.588417129627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45967.588417129627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45967.588417129627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45967.588417129627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45967.588417129627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45967.588417129627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45967.588417129627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45967.588417129627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45967.588417129627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45967.588417129627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45967.588417129627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45967.588417129627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45967.588417129627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45967.588417129627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45967.588417129627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45967.588417129627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45967.588417129627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45967.588417129627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45967.588417129627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45967.588417129627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45967.588417129627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45967.588417129627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45967.588417129627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45967.588417129627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45967.588417129627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45967.588417129627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45967.588417129627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45967.588417129627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45967.588417129627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45967.588417129627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45967.588417129627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45967.588417129627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45967.588417129627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45967.588417129627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45967.588417129627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45967.588417129627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45967.588417129627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45967.588417129627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45967.588417129627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45967.588417129627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45967.588417129627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45967.588417129627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45967.588417129627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45967.588417129627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45967.588417129627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45967.588417129627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45967.588417129627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45967.588417129627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45967.588417129627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45967.588417129627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45967.588417129627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45967.588417129627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45967.588417129627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45967.588417129627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45967.588417129627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45967.588417129627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45967.588417129627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45967.588417129627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45967.588417129627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45967.588417129627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45967.588417129627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45967.588417129627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45967.588417129627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45967.588417129627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45967.588417129627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45967.588417129627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45967.588417129627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45967.588417129627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45967.588417129627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45967.588417129627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45967.588417129627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45967.588417129627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45967.588417129627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45967.588417129627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45967.588417129627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45967.588417129627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45967.588417129627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45967.588417129627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45967.588417129627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45967.588417129627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45967.588417129627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45967.588417129627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45967.588417129627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45967.588417129627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45967.588417129627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45967.588417129627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45967.588417129627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45967.588417129627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45967.588417129627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45967.588417129627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45967.588417129627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45967.588417129627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45967.588417129627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45967.588417129627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45967.588417129627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45967.588417129627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45967.588417129627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45967.588417129627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45967.588417129627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45967.588417129627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45967.588417129627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45967.588417129627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45967.588417129627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45967.588417129627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45967.588417129627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45967.588417129627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45967.588417129627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45967.588417129627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45967.588417129627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45967.588417129627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45967.588417129627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45967.588417129627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45967.588417129627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45967.588417129627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45967.588417129627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45967.588417129627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45967.588417129627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45967.588417129627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45967.588417129627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45967.588417129627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45967.588417129627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45967.588417129627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45967.588417129627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45967.588417129627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45967.588417129627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45967.588417129627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45967.588417129627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45967.588417129627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45967.588417129627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45967.588417129627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45967.588417129627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45967.588417129627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45967.588417129627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45967.588417129627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45967.588417129627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45967.588417129627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45967.588417129627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45967.588417129627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45967.588417129627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45967.588417129627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45967.588417129627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45967.588417129627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45967.588417129627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45967.588417129627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45967.588417129627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45967.588417129627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45967.588417129627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45967.588417129627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45967.588417129627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45967.588417129627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45967.588417129627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45967.588417129627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45967.588417129627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45967.588417129627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45967.588417129627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45967.588417129627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45967.588417129627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45967.588417129627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45967.588417129627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45967.588417129627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45967.588417129627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45967.588417129627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45967.588417129627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45967.588417129627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45967.588417129627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45967.588417129627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45967.588417129627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45967.588417129627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45967.588417129627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45967.588417129627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45967.588417129627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45967.588417129627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45967.588417129627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45967.588417129627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45967.588417129627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45967.588417129627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45967.588417129627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45967.588417129627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45967.588417129627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45967.588417129627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45967.588417129627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45967.588417129627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45967.588417129627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45967.588417129627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45967.588417129627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45967.588417129627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45967.588417129627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45967.588417129627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45967.588417129627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45967.588417129627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45967.588417129627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45967.588417129627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45967.588417129627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45967.588417129627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45967.588417129627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45967.588417129627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45967.588417129627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45967.588417129627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45967.588417129627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45967.588417129627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45967.588417129627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45967.588417129627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45967.588417129627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45967.588417129627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45967.588417129627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45967.588417129627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45967.588417129627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45967.588417129627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45967.588417129627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45967.588417129627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45967.588417129627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ca="1">IFERROR(NOW()-F2,"")</f>
        <v>264.10769953703129</v>
      </c>
      <c r="H2" s="96">
        <v>45703.474768518521</v>
      </c>
      <c r="I2" s="96" t="str">
        <f>IFERROR(VLOOKUP(D2,DB!A:F,6,0),"")</f>
        <v>SCECO</v>
      </c>
      <c r="J2" s="96" t="str">
        <f>IFERROR(VLOOKUP(D2,DB!A:G,7,0),"")</f>
        <v>Dead</v>
      </c>
      <c r="K2" s="98" t="s">
        <v>39113</v>
      </c>
      <c r="L2" s="92" t="str">
        <f>IFERROR(VLOOKUP(D2,DB!A:I,9,0),"")</f>
        <v>Latis</v>
      </c>
    </row>
    <row r="3" spans="1:16" ht="15" customHeight="1">
      <c r="A3" s="108" t="s">
        <v>39114</v>
      </c>
      <c r="B3" s="108" t="str">
        <f>IFERROR(VLOOKUP(D3,DB!A:K,11,0),"")</f>
        <v>R4</v>
      </c>
      <c r="C3" s="109">
        <v>4</v>
      </c>
      <c r="D3" s="92" t="s">
        <v>36675</v>
      </c>
      <c r="E3" s="95" t="s">
        <v>39021</v>
      </c>
      <c r="F3" s="112">
        <v>45967.395231481481</v>
      </c>
      <c r="G3" s="113">
        <f ca="1">IFERROR(NOW()-F3,"")</f>
        <v>0.19318564814602723</v>
      </c>
      <c r="H3" s="112">
        <v>45967.385509259257</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2</v>
      </c>
      <c r="D4" s="92" t="s">
        <v>36626</v>
      </c>
      <c r="E4" s="95" t="s">
        <v>39021</v>
      </c>
      <c r="F4" s="112">
        <v>45967.481736111113</v>
      </c>
      <c r="G4" s="113">
        <f ca="1">IFERROR(NOW()-F4,"")</f>
        <v>0.1066810185147915</v>
      </c>
      <c r="H4" s="112">
        <v>45967.385208333333</v>
      </c>
      <c r="I4" s="108" t="str">
        <f>IFERROR(VLOOKUP(D4,DB!A:F,6,0),"")</f>
        <v>SCECO</v>
      </c>
      <c r="J4" s="108" t="str">
        <f>IFERROR(VLOOKUP(D4,DB!A:G,7,0),"")</f>
        <v>Dead</v>
      </c>
      <c r="K4" s="114" t="s">
        <v>39117</v>
      </c>
      <c r="L4" s="110" t="str">
        <f>IFERROR(VLOOKUP(D4,DB!A:I,9,0),"")</f>
        <v>Latis</v>
      </c>
    </row>
    <row r="5" spans="1:16" ht="15" customHeight="1">
      <c r="A5" s="108" t="s">
        <v>39118</v>
      </c>
      <c r="B5" s="108" t="str">
        <f>IFERROR(VLOOKUP(D5,DB!A:K,11,0),"")</f>
        <v>R4</v>
      </c>
      <c r="C5" s="109">
        <v>1</v>
      </c>
      <c r="D5" s="92" t="s">
        <v>35241</v>
      </c>
      <c r="E5" s="95" t="s">
        <v>39021</v>
      </c>
      <c r="F5" s="112"/>
      <c r="G5" s="113">
        <f ca="1">IFERROR(NOW()-F5,"")</f>
        <v>45967.588417129627</v>
      </c>
      <c r="H5" s="112">
        <v>45967.486990740741</v>
      </c>
      <c r="I5" s="108" t="str">
        <f>IFERROR(VLOOKUP(D5,DB!A:F,6,0),"")</f>
        <v>Generator-SG</v>
      </c>
      <c r="J5" s="108" t="str">
        <f>IFERROR(VLOOKUP(D5,DB!A:G,7,0),"")</f>
        <v>Dead</v>
      </c>
      <c r="K5" s="114" t="s">
        <v>39119</v>
      </c>
      <c r="L5" s="110" t="str">
        <f>IFERROR(VLOOKUP(D5,DB!A:I,9,0),"")</f>
        <v>Latis</v>
      </c>
    </row>
    <row r="6" spans="1:16" ht="27.75" customHeight="1">
      <c r="A6" s="108" t="s">
        <v>39118</v>
      </c>
      <c r="B6" s="108" t="str">
        <f>IFERROR(VLOOKUP(D6,DB!A:K,11,0),"")</f>
        <v>R4</v>
      </c>
      <c r="C6" s="109">
        <v>1</v>
      </c>
      <c r="D6" s="92" t="s">
        <v>37911</v>
      </c>
      <c r="E6" s="95" t="s">
        <v>39021</v>
      </c>
      <c r="F6" s="112"/>
      <c r="G6" s="113">
        <f ca="1">IFERROR(NOW()-F6,"")</f>
        <v>45967.588417129627</v>
      </c>
      <c r="H6" s="112">
        <v>45967.452453703707</v>
      </c>
      <c r="I6" s="108" t="str">
        <f>IFERROR(VLOOKUP(D6,DB!A:F,6,0),"")</f>
        <v>SCECO</v>
      </c>
      <c r="J6" s="108" t="str">
        <f>IFERROR(VLOOKUP(D6,DB!A:G,7,0),"")</f>
        <v>Good</v>
      </c>
      <c r="K6" s="114" t="s">
        <v>39120</v>
      </c>
      <c r="L6" s="110" t="str">
        <f>IFERROR(VLOOKUP(D6,DB!A:I,9,0),"")</f>
        <v>Latis</v>
      </c>
    </row>
    <row r="7" spans="1:16" ht="15" customHeight="1">
      <c r="A7" s="108" t="s">
        <v>39121</v>
      </c>
      <c r="B7" s="108" t="str">
        <f>IFERROR(VLOOKUP(D7,DB!A:K,11,0),"")</f>
        <v>R4</v>
      </c>
      <c r="C7" s="109">
        <v>1</v>
      </c>
      <c r="D7" s="92" t="s">
        <v>36681</v>
      </c>
      <c r="E7" s="95" t="s">
        <v>39021</v>
      </c>
      <c r="F7" s="112">
        <v>45967.581562500003</v>
      </c>
      <c r="G7" s="113">
        <f ca="1">IFERROR(NOW()-F7,"")</f>
        <v>6.8546296242857352E-3</v>
      </c>
      <c r="H7" s="112">
        <v>45967.572534722225</v>
      </c>
      <c r="I7" s="108" t="str">
        <f>IFERROR(VLOOKUP(D7,DB!A:F,6,0),"")</f>
        <v>SCECO</v>
      </c>
      <c r="J7" s="108" t="str">
        <f>IFERROR(VLOOKUP(D7,DB!A:G,7,0),"")</f>
        <v>In progress</v>
      </c>
      <c r="K7" s="114" t="s">
        <v>39122</v>
      </c>
      <c r="L7" s="110" t="str">
        <f>IFERROR(VLOOKUP(D7,DB!A:I,9,0),"")</f>
        <v>Latis</v>
      </c>
    </row>
    <row r="8" spans="1:16" ht="15" customHeight="1">
      <c r="A8" s="108"/>
      <c r="B8" s="108" t="str">
        <f>IFERROR(VLOOKUP(D8,DB!A:K,11,0),"")</f>
        <v/>
      </c>
      <c r="C8" s="109"/>
      <c r="D8" s="92"/>
      <c r="E8" s="95"/>
      <c r="F8" s="112"/>
      <c r="G8" s="113">
        <f ca="1">IFERROR(NOW()-F8,"")</f>
        <v>45967.588417129627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45967.588417129627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45967.588417129627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45967.588417129627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45967.588417129627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45967.588417129627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45967.588417129627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61"/>
      <c r="E15" s="95"/>
      <c r="F15" s="112"/>
      <c r="G15" s="113">
        <f ca="1">IFERROR(NOW()-F15,"")</f>
        <v>45967.588417129627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45967.588417129627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45967.588417129627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45967.588417129627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45967.588417129627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45967.588417129627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111"/>
      <c r="F21" s="112"/>
      <c r="G21" s="113">
        <f ca="1">IFERROR(NOW()-F21,"")</f>
        <v>45967.588417129627</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45967.588417129627</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45967.588417129627</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45967.588417129627</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45967.588417129627</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45967.588417129627</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45967.588417129627</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45967.588417129627</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45967.588417129627</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39123</v>
      </c>
      <c r="B2" s="37" t="str">
        <f>IFERROR(VLOOKUP(D2,DB!A:K,11,0),"")</f>
        <v>R5</v>
      </c>
      <c r="C2" s="37">
        <v>3</v>
      </c>
      <c r="D2" s="107" t="s">
        <v>36011</v>
      </c>
      <c r="E2" s="37" t="s">
        <v>39021</v>
      </c>
      <c r="F2" s="38">
        <v>45891.832060185188</v>
      </c>
      <c r="G2" s="130">
        <f ca="1">IFERROR(NOW()-F2,"")</f>
        <v>75.756356944439176</v>
      </c>
      <c r="H2" s="38">
        <v>45891.790393518517</v>
      </c>
      <c r="I2" s="37" t="str">
        <f>IFERROR(VLOOKUP(D2,DB!A:F,6,0),"")</f>
        <v>Generator-SG</v>
      </c>
      <c r="J2" s="37" t="str">
        <f>IFERROR(VLOOKUP(D2,DB!A:G,7,0),"")</f>
        <v>Vandalized</v>
      </c>
      <c r="K2" s="37" t="s">
        <v>39124</v>
      </c>
      <c r="L2" s="37" t="str">
        <f>IFERROR(VLOOKUP(D2,DB!A:I,9,0),"")</f>
        <v>Latis</v>
      </c>
      <c r="M2" s="106"/>
    </row>
    <row r="3" spans="1:13" ht="30.75">
      <c r="A3" s="37" t="s">
        <v>39125</v>
      </c>
      <c r="B3" s="37" t="str">
        <f>IFERROR(VLOOKUP(D3,DB!A:K,11,0),"")</f>
        <v>R5</v>
      </c>
      <c r="C3" s="37">
        <v>1</v>
      </c>
      <c r="D3" s="37" t="s">
        <v>33268</v>
      </c>
      <c r="E3" s="37" t="s">
        <v>39102</v>
      </c>
      <c r="F3" s="38">
        <v>45926.188877314817</v>
      </c>
      <c r="G3" s="130">
        <f t="shared" ref="G3" ca="1" si="0">IFERROR(NOW()-F3,"")</f>
        <v>41.399539814810851</v>
      </c>
      <c r="H3" s="38">
        <v>45926.158159722225</v>
      </c>
      <c r="I3" s="37" t="str">
        <f>IFERROR(VLOOKUP(D3,DB!A:F,6,0),"")</f>
        <v>SCECO</v>
      </c>
      <c r="J3" s="37" t="str">
        <f>IFERROR(VLOOKUP(D3,DB!A:G,7,0),"")</f>
        <v>Good</v>
      </c>
      <c r="K3" s="37" t="s">
        <v>39126</v>
      </c>
      <c r="L3" s="37" t="str">
        <f>IFERROR(VLOOKUP(D3,DB!A:I,9,0),"")</f>
        <v>Latis</v>
      </c>
      <c r="M3" s="106"/>
    </row>
    <row r="4" spans="1:13" ht="48" customHeight="1">
      <c r="A4" s="138" t="s">
        <v>39127</v>
      </c>
      <c r="B4" s="138" t="str">
        <f>IFERROR(VLOOKUP(D4,DB!A:K,11,0),"")</f>
        <v>R5</v>
      </c>
      <c r="C4" s="138">
        <v>1</v>
      </c>
      <c r="D4" s="138" t="s">
        <v>34758</v>
      </c>
      <c r="E4" s="138" t="s">
        <v>39102</v>
      </c>
      <c r="F4" s="139">
        <v>45948.661111111112</v>
      </c>
      <c r="G4" s="140">
        <f ca="1">IFERROR(NOW()-F4,"")</f>
        <v>18.927306018515083</v>
      </c>
      <c r="H4" s="139">
        <v>45948.661111111112</v>
      </c>
      <c r="I4" s="138" t="str">
        <f>IFERROR(VLOOKUP(D4,DB!A:F,6,0),"")</f>
        <v>SCECO</v>
      </c>
      <c r="J4" s="138" t="str">
        <f>IFERROR(VLOOKUP(D4,DB!A:G,7,0),"")</f>
        <v>Dead</v>
      </c>
      <c r="K4" s="138" t="s">
        <v>39128</v>
      </c>
      <c r="L4" s="138" t="str">
        <f>IFERROR(VLOOKUP(D4,DB!A:I,9,0),"")</f>
        <v>Latis</v>
      </c>
    </row>
    <row r="5" spans="1:13" ht="30.75">
      <c r="A5" s="138" t="s">
        <v>39129</v>
      </c>
      <c r="B5" s="138" t="str">
        <f>IFERROR(VLOOKUP(D5,DB!A:K,11,0),"")</f>
        <v>R5</v>
      </c>
      <c r="C5" s="138">
        <v>1</v>
      </c>
      <c r="D5" s="138" t="s">
        <v>14733</v>
      </c>
      <c r="E5" s="138" t="s">
        <v>39102</v>
      </c>
      <c r="F5" s="139">
        <v>45967.512546296297</v>
      </c>
      <c r="G5" s="140">
        <f ca="1">IFERROR(NOW()-F5,"")</f>
        <v>7.5870833330554888E-2</v>
      </c>
      <c r="H5" s="139">
        <v>45967.379143518519</v>
      </c>
      <c r="I5" s="138" t="str">
        <f>IFERROR(VLOOKUP(D5,DB!A:F,6,0),"")</f>
        <v>SCECO</v>
      </c>
      <c r="J5" s="138" t="str">
        <f>IFERROR(VLOOKUP(D5,DB!A:G,7,0),"")</f>
        <v>No BB Design</v>
      </c>
      <c r="K5" s="138" t="s">
        <v>39130</v>
      </c>
      <c r="L5" s="138" t="str">
        <f>IFERROR(VLOOKUP(D5,DB!A:I,9,0),"")</f>
        <v>Latis</v>
      </c>
    </row>
    <row r="6" spans="1:13" s="106" customFormat="1" ht="15">
      <c r="A6" s="138" t="s">
        <v>39131</v>
      </c>
      <c r="B6" s="138" t="str">
        <f>IFERROR(VLOOKUP(D6,DB!A:K,11,0),"")</f>
        <v>R5</v>
      </c>
      <c r="C6" s="138">
        <v>1</v>
      </c>
      <c r="D6" s="138" t="s">
        <v>32794</v>
      </c>
      <c r="E6" s="138" t="s">
        <v>39102</v>
      </c>
      <c r="F6" s="139">
        <v>45967.463009259256</v>
      </c>
      <c r="G6" s="140">
        <f ca="1">IFERROR(NOW()-F6,"")</f>
        <v>0.12540775463276077</v>
      </c>
      <c r="H6" s="139">
        <v>45967.413391203707</v>
      </c>
      <c r="I6" s="138" t="str">
        <f>IFERROR(VLOOKUP(D6,DB!A:F,6,0),"")</f>
        <v>SCECO</v>
      </c>
      <c r="J6" s="138" t="str">
        <f>IFERROR(VLOOKUP(D6,DB!A:G,7,0),"")</f>
        <v>Vandalized+Dead</v>
      </c>
      <c r="K6" s="138" t="s">
        <v>39132</v>
      </c>
      <c r="L6" s="138" t="str">
        <f>IFERROR(VLOOKUP(D6,DB!A:I,9,0),"")</f>
        <v>Latis</v>
      </c>
    </row>
    <row r="7" spans="1:13" ht="15">
      <c r="A7" s="138" t="s">
        <v>39133</v>
      </c>
      <c r="B7" s="138" t="str">
        <f>IFERROR(VLOOKUP(D7,DB!A:K,11,0),"")</f>
        <v>R5</v>
      </c>
      <c r="C7" s="138">
        <v>1</v>
      </c>
      <c r="D7" s="138" t="s">
        <v>32057</v>
      </c>
      <c r="E7" s="138" t="s">
        <v>39102</v>
      </c>
      <c r="F7" s="139">
        <v>45967.553981481484</v>
      </c>
      <c r="G7" s="140">
        <f ca="1">IFERROR(NOW()-F7,"")</f>
        <v>3.4435648143698927E-2</v>
      </c>
      <c r="H7" s="139">
        <v>45967.493263888886</v>
      </c>
      <c r="I7" s="138" t="str">
        <f>IFERROR(VLOOKUP(D7,DB!A:F,6,0),"")</f>
        <v>SCECO</v>
      </c>
      <c r="J7" s="138" t="str">
        <f>IFERROR(VLOOKUP(D7,DB!A:G,7,0),"")</f>
        <v>Vandalized</v>
      </c>
      <c r="K7" s="138" t="s">
        <v>39134</v>
      </c>
      <c r="L7" s="138" t="str">
        <f>IFERROR(VLOOKUP(D7,DB!A:I,9,0),"")</f>
        <v>Latis</v>
      </c>
    </row>
    <row r="8" spans="1:13" ht="15">
      <c r="A8" s="138"/>
      <c r="B8" s="138" t="str">
        <f>IFERROR(VLOOKUP(D8,DB!A:K,11,0),"")</f>
        <v/>
      </c>
      <c r="C8" s="138"/>
      <c r="D8" s="138"/>
      <c r="E8" s="138"/>
      <c r="F8" s="139"/>
      <c r="G8" s="140">
        <f ca="1">IFERROR(NOW()-F8,"")</f>
        <v>45967.588417129627</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45967.588417129627</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45967.588417129627</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45967.588417129627</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45967.588417129627</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45967.588417129627</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45967.588417129627</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45967.588417129627</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45967.588417129627</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45967.588417129627</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45967.588417129627</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45967.588417129627</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45967.588417129627</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45967.588417129627</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45967.588417129627</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45967.588417129627</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45967.588417129627</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45967.588417129627</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45967.588417129627</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45967.588417129627</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45967.588417129627</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45967.588417129627</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45967.588417129627</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45967.588417129627</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45967.588417129627</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45967.588417129627</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45967.588417129627</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45967.588417129627</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45967.588417129627</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45967.588417129627</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45967.588417129627</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45967.588417129627</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45967.588417129627</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45967.588417129627</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45967.588417129627</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45967.588417129627</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45967.588417129627</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45967.588417129627</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45967.588417129627</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45967.588417129627</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45967.588417129627</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45967.588417129627</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45967.588417129627</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45967.588417129627</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45967.588417129627</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45967.588417129627</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45967.588417129627</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45967.588417129627</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45967.588417129627</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45967.588417129627</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45967.588417129627</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45967.588417129627</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45967.588417129627</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45967.588417129627</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45967.588417129627</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45967.588417129627</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45967.588417129627</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45967.588417129627</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45967.588417129627</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45967.588417129627</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45967.588417129627</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45967.588417129627</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45967.588417129627</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45967.588417129627</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45967.588417129627</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45967.588417129627</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45967.588417129627</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45967.588417129627</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45967.588417129627</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45967.588417129627</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45967.588417129627</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45967.588417129627</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45967.588417129627</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45967.588417129627</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45967.588417129627</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45967.588417129627</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45967.588417129627</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45967.588417129627</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45967.588417129627</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45967.588417129627</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45967.588417129627</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45967.588417129627</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45967.588417129627</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45967.588417129627</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45967.588417129627</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45967.588417129627</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45967.588417129627</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45967.588417129627</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45967.588417129627</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45967.588417129627</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45967.588417129627</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45967.588417129627</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45967.588417129627</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45967.588417129627</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45967.588417129627</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45967.588417129627</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45967.588417129627</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45967.588417129627</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45967.588417129627</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45967.588417129627</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45967.588417129627</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45967.588417129627</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45967.588417129627</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45967.588417129627</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45967.588417129627</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45967.588417129627</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45967.588417129627</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45967.588417129627</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45967.588417129627</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45967.588417129627</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45967.588417129627</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45967.588417129627</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45967.588417129627</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45967.588417129627</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45967.588417129627</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45967.588417129627</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45967.588417129627</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45967.588417129627</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45967.588417129627</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45967.588417129627</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45967.588417129627</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45967.588417129627</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45967.588417129627</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45967.588417129627</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45967.588417129627</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45967.588417129627</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45967.588417129627</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45967.588417129627</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45967.588417129627</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45967.588417129627</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45967.588417129627</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45967.588417129627</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45967.588417129627</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45967.588417129627</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45967.588417129627</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45967.588417129627</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45967.588417129627</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45967.588417129627</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45967.588417129627</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45967.588417129627</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45967.588417129627</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45967.588417129627</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45967.588417129627</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45967.588417129627</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45967.588417129627</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45967.588417129627</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45967.588417129627</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45967.588417129627</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45967.588417129627</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45967.588417129627</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45967.588417129627</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45967.588417129627</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45967.588417129627</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45967.588417129627</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45967.588417129627</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45967.588417129627</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45967.588417129627</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45967.588417129627</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45967.588417129627</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45967.588417129627</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45967.588417129627</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45967.588417129627</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45967.588417129627</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45967.588417129627</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45967.588417129627</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45967.588417129627</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45967.588417129627</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45967.588417129627</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45967.588417129627</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45967.588417129627</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45967.588417129627</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45967.588417129627</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45967.588417129627</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45967.588417129627</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45967.588417129627</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45967.588417129627</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45967.588417129627</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45967.588417129627</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45967.588417129627</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45967.588417129627</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45967.588417129627</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45967.588417129627</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45967.588417129627</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45967.588417129627</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45967.588417129627</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45967.588417129627</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45967.588417129627</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45967.588417129627</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45967.588417129627</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45967.588417129627</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45967.588417129627</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45967.588417129627</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45967.588417129627</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45967.588417129627</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45967.588417129627</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45967.588417129627</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45967.588417129627</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45967.588417129627</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45967.588417129627</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45967.588417129627</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45967.588417129627</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45967.588417129627</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45967.588417129627</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45967.588417129627</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45967.588417129627</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45967.588417129627</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45967.588417129627</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45967.588417129627</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45967.588417129627</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45967.588417129627</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45967.588417129627</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45967.588417129627</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45967.588417129627</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45967.588417129627</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45967.588417129627</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45967.588417129627</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45967.588417129627</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45967.588417129627</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45967.588417129627</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45967.588417129627</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45967.588417129627</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45967.588417129627</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45967.588417129627</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45967.588417129627</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45967.588417129627</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45967.588417129627</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45967.588417129627</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45967.588417129627</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45967.588417129627</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45967.588417129627</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45967.588417129627</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45967.588417129627</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45967.588417129627</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45967.588417129627</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45967.588417129627</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45967.588417129627</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45967.588417129627</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45967.588417129627</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45967.588417129627</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45967.588417129627</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45967.588417129627</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45967.588417129627</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45967.588417129627</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45967.588417129627</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45967.588417129627</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45967.588417129627</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45967.588417129627</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45967.588417129627</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45967.588417129627</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45967.588417129627</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45967.588417129627</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45967.588417129627</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45967.588417129627</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45967.588417129627</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45967.588417129627</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45967.588417129627</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45967.588417129627</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45967.588417129627</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45967.588417129627</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45967.588417129627</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45967.588417129627</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45967.588417129627</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45967.588417129627</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45967.588417129627</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45967.588417129627</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45967.588417129627</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45967.588417129627</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45967.588417129627</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45967.588417129627</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45967.588417129627</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45967.588417129627</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45967.588417129627</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45967.588417129627</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45967.588417129627</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45967.588417129627</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45967.588417129627</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45967.588417129627</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45967.588417129627</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45967.588417129627</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45967.588417129627</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45967.588417129627</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45967.588417129627</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45967.588417129627</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45967.588417129627</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45967.588417129627</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45967.588417129627</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45967.588417129627</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45967.588417129627</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45967.588417129627</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45967.588417129627</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45967.588417129627</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45967.588417129627</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row r="1253"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6"/>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6"/>
      <c r="G2" s="157">
        <f ca="1">IFERROR(NOW()-F2,"-")</f>
        <v>45967.588417013889</v>
      </c>
      <c r="H2" s="158"/>
      <c r="I2" s="86" t="str">
        <f>IFERROR(VLOOKUP(D2,DB!A:F,6,0),"")</f>
        <v/>
      </c>
      <c r="J2" s="61" t="str">
        <f>IFERROR(VLOOKUP(D2,DB!A:G,7,0),"")</f>
        <v/>
      </c>
      <c r="K2" s="159"/>
      <c r="L2" s="160" t="str">
        <f>IFERROR(VLOOKUP(D2,DB!A:I,9,0),"")</f>
        <v/>
      </c>
    </row>
    <row r="3" spans="1:12" ht="31.5" customHeight="1">
      <c r="A3" s="86"/>
      <c r="B3" s="61" t="str">
        <f>IFERROR(VLOOKUP(D3,DB!A:K,11,0),"")</f>
        <v/>
      </c>
      <c r="C3" s="61"/>
      <c r="D3" s="61"/>
      <c r="E3" s="61"/>
      <c r="F3" s="156"/>
      <c r="G3" s="157">
        <f ca="1">IFERROR(NOW()-F3,"-")</f>
        <v>45967.588417129627</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45967.588417129627</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45967.588417129627</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45967.588417129627</v>
      </c>
      <c r="H6" s="158" t="s">
        <v>39110</v>
      </c>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45967.588417129627</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45967.588417129627</v>
      </c>
      <c r="H8" s="158"/>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45967.588417129627</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45967.588417129627</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45967.588417129627</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45967.588417129627</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45967.588417129627</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45967.588417129627</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45967.588417129627</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45967.588417129627</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45967.588417129627</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45967.588417129627</v>
      </c>
      <c r="H18" s="158"/>
      <c r="I18" s="86" t="str">
        <f>IFERROR(VLOOKUP(D18,DB!A:F,6,0),"")</f>
        <v/>
      </c>
      <c r="J18" s="61" t="str">
        <f>IFERROR(VLOOKUP(D18,DB!A:G,7,0),"")</f>
        <v/>
      </c>
      <c r="K18" s="159"/>
      <c r="L18" s="160" t="str">
        <f>IFERROR(VLOOKUP(D18,DB!A:I,9,0),"")</f>
        <v/>
      </c>
    </row>
    <row r="19" spans="1:12" ht="31.5" customHeight="1">
      <c r="A19" s="86"/>
      <c r="B19" s="61" t="str">
        <f>IFERROR(VLOOKUP(D19,DB!A:K,11,0),"")</f>
        <v/>
      </c>
      <c r="C19" s="61" t="s">
        <v>39111</v>
      </c>
      <c r="D19" s="61"/>
      <c r="E19" s="61"/>
      <c r="F19" s="156"/>
      <c r="G19" s="157">
        <f ca="1">IFERROR(NOW()-F19,"-")</f>
        <v>45967.588417129627</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45967.588417129627</v>
      </c>
      <c r="H20" s="158"/>
      <c r="I20" s="86" t="str">
        <f>IFERROR(VLOOKUP(D20,DB!A:F,6,0),"")</f>
        <v/>
      </c>
      <c r="J20" s="61" t="str">
        <f>IFERROR(VLOOKUP(D20,DB!A:G,7,0),"")</f>
        <v/>
      </c>
      <c r="K20" s="159"/>
      <c r="L20" s="160" t="str">
        <f>IFERROR(VLOOKUP(D20,DB!A:I,9,0),"")</f>
        <v/>
      </c>
    </row>
    <row r="21" spans="1:12" ht="31.5" customHeight="1">
      <c r="A21" s="86"/>
      <c r="B21" s="61" t="str">
        <f>IFERROR(VLOOKUP(D21,DB!A:K,11,0),"")</f>
        <v/>
      </c>
      <c r="C21" s="61"/>
      <c r="D21" s="61"/>
      <c r="E21" s="61"/>
      <c r="F21" s="156"/>
      <c r="G21" s="157">
        <f ca="1">IFERROR(NOW()-F21,"-")</f>
        <v>45967.588417129627</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45967.588417129627</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45967.588417129627</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45967.588417129627</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45967.588417129627</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45967.588417129627</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45967.588417129627</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45967.588417129627</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45967.588417129627</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45967.588417129627</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45967.588417129627</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45967.588417129627</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45967.588417129627</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45967.588417129627</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45967.588417129627</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45967.588417129627</v>
      </c>
      <c r="H36" s="158"/>
      <c r="I36" s="86" t="str">
        <f>IFERROR(VLOOKUP(D36,DB!A:F,6,0),"")</f>
        <v/>
      </c>
      <c r="J36" s="61" t="str">
        <f>IFERROR(VLOOKUP(D36,DB!A:G,7,0),"")</f>
        <v/>
      </c>
      <c r="K36" s="159"/>
      <c r="L36" s="160" t="str">
        <f>IFERROR(VLOOKUP(D36,DB!A:I,9,0),"")</f>
        <v/>
      </c>
    </row>
  </sheetData>
  <dataValidations count="2">
    <dataValidation allowBlank="1" showInputMessage="1" showErrorMessage="1" sqref="E1" xr:uid="{62B1622A-85BD-4882-B430-9803BC9B7251}"/>
    <dataValidation type="list" allowBlank="1" showInputMessage="1" showErrorMessage="1" sqref="E2:E3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2025-11-06T11:07:56Z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