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6481" documentId="120_S{2AC9BD13-BADA-5192-A53E-5A8FF88502F6}" xr6:coauthVersionLast="47" xr6:coauthVersionMax="47" xr10:uidLastSave="{0AB0A1C4-5C43-4F3C-A081-C0DAC0BF1A1A}"/>
  <bookViews>
    <workbookView xWindow="-120" yWindow="-120" windowWidth="38640" windowHeight="21120"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6" i="3" l="1"/>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L488" i="9"/>
  <c r="L489" i="9"/>
  <c r="L490"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J488" i="9"/>
  <c r="J489" i="9"/>
  <c r="J490"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I488" i="9"/>
  <c r="I489" i="9"/>
  <c r="I490"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G488" i="9"/>
  <c r="G489" i="9"/>
  <c r="G490"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488" i="9"/>
  <c r="B489" i="9"/>
  <c r="B490"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2" i="9"/>
  <c r="G2" i="9"/>
  <c r="I2" i="9"/>
  <c r="J2" i="9"/>
  <c r="L2" i="9"/>
  <c r="B3" i="9"/>
  <c r="G3" i="9"/>
  <c r="I3" i="9"/>
  <c r="J3" i="9"/>
  <c r="L3" i="9"/>
  <c r="B4" i="9"/>
  <c r="G4" i="9"/>
  <c r="I4" i="9"/>
  <c r="J4" i="9"/>
  <c r="L4" i="9"/>
  <c r="B5" i="9"/>
  <c r="G5" i="9"/>
  <c r="I5" i="9"/>
  <c r="J5" i="9"/>
  <c r="L5" i="9"/>
  <c r="B6" i="9"/>
  <c r="G6" i="9"/>
  <c r="I6" i="9"/>
  <c r="J6" i="9"/>
  <c r="L6" i="9"/>
  <c r="B7" i="9"/>
  <c r="G7" i="9"/>
  <c r="I7" i="9"/>
  <c r="J7" i="9"/>
  <c r="L7" i="9"/>
  <c r="B3" i="4"/>
  <c r="L7" i="5"/>
  <c r="L8" i="5"/>
  <c r="L9" i="5"/>
  <c r="L10" i="5"/>
  <c r="L11" i="5"/>
  <c r="L12" i="5"/>
  <c r="L13" i="5"/>
  <c r="L14" i="5"/>
  <c r="L15" i="5"/>
  <c r="L16" i="5"/>
  <c r="L17" i="5"/>
  <c r="L18" i="5"/>
  <c r="L19" i="5"/>
  <c r="L20" i="5"/>
  <c r="L21" i="5"/>
  <c r="L22" i="5"/>
  <c r="L23" i="5"/>
  <c r="L24" i="5"/>
  <c r="L25" i="5"/>
  <c r="L26" i="5"/>
  <c r="L27" i="5"/>
  <c r="L28" i="5"/>
  <c r="L29" i="5"/>
  <c r="L30" i="5"/>
  <c r="L31" i="5"/>
  <c r="L32" i="5"/>
  <c r="J7" i="5"/>
  <c r="J8" i="5"/>
  <c r="J9" i="5"/>
  <c r="J10" i="5"/>
  <c r="J11" i="5"/>
  <c r="J12" i="5"/>
  <c r="J13" i="5"/>
  <c r="J14" i="5"/>
  <c r="J15" i="5"/>
  <c r="J16" i="5"/>
  <c r="J17" i="5"/>
  <c r="J18" i="5"/>
  <c r="J19" i="5"/>
  <c r="J20" i="5"/>
  <c r="J21" i="5"/>
  <c r="J22" i="5"/>
  <c r="J23" i="5"/>
  <c r="J24" i="5"/>
  <c r="J25" i="5"/>
  <c r="J26" i="5"/>
  <c r="J27" i="5"/>
  <c r="J28" i="5"/>
  <c r="J29" i="5"/>
  <c r="J30" i="5"/>
  <c r="J31" i="5"/>
  <c r="J32" i="5"/>
  <c r="I7" i="5"/>
  <c r="I8" i="5"/>
  <c r="I9" i="5"/>
  <c r="I10" i="5"/>
  <c r="I11" i="5"/>
  <c r="I12" i="5"/>
  <c r="I13" i="5"/>
  <c r="I14" i="5"/>
  <c r="I15" i="5"/>
  <c r="I16" i="5"/>
  <c r="I17" i="5"/>
  <c r="I18" i="5"/>
  <c r="I19" i="5"/>
  <c r="I20" i="5"/>
  <c r="I21" i="5"/>
  <c r="I22" i="5"/>
  <c r="I23" i="5"/>
  <c r="I24" i="5"/>
  <c r="I25" i="5"/>
  <c r="I26" i="5"/>
  <c r="I27" i="5"/>
  <c r="I28" i="5"/>
  <c r="I29" i="5"/>
  <c r="I30" i="5"/>
  <c r="I31" i="5"/>
  <c r="I32" i="5"/>
  <c r="B7" i="5"/>
  <c r="B8" i="5"/>
  <c r="B9" i="5"/>
  <c r="B10" i="5"/>
  <c r="B11" i="5"/>
  <c r="B12" i="5"/>
  <c r="B13" i="5"/>
  <c r="B14" i="5"/>
  <c r="B15" i="5"/>
  <c r="B16" i="5"/>
  <c r="B17" i="5"/>
  <c r="B18" i="5"/>
  <c r="B19" i="5"/>
  <c r="B20" i="5"/>
  <c r="B21" i="5"/>
  <c r="B22" i="5"/>
  <c r="B23" i="5"/>
  <c r="B24" i="5"/>
  <c r="B25" i="5"/>
  <c r="B26" i="5"/>
  <c r="B27" i="5"/>
  <c r="B28" i="5"/>
  <c r="B29" i="5"/>
  <c r="B30" i="5"/>
  <c r="B31" i="5"/>
  <c r="B32" i="5"/>
  <c r="G7" i="5"/>
  <c r="G8" i="5"/>
  <c r="G9" i="5"/>
  <c r="G10" i="5"/>
  <c r="G11" i="5"/>
  <c r="G12" i="5"/>
  <c r="G13" i="5"/>
  <c r="G14" i="5"/>
  <c r="G15" i="5"/>
  <c r="G16" i="5"/>
  <c r="G17" i="5"/>
  <c r="G18" i="5"/>
  <c r="G19" i="5"/>
  <c r="G20" i="5"/>
  <c r="G21" i="5"/>
  <c r="G22" i="5"/>
  <c r="G23" i="5"/>
  <c r="G24" i="5"/>
  <c r="G25" i="5"/>
  <c r="G26" i="5"/>
  <c r="G27" i="5"/>
  <c r="G28" i="5"/>
  <c r="G29" i="5"/>
  <c r="G30" i="5"/>
  <c r="G31" i="5"/>
  <c r="G32" i="5"/>
  <c r="G6" i="5"/>
  <c r="B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D7" i="3"/>
  <c r="D8" i="3"/>
  <c r="D9" i="3"/>
  <c r="D10" i="3"/>
  <c r="D11"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G2" i="1"/>
  <c r="G5" i="5"/>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alcChain>
</file>

<file path=xl/sharedStrings.xml><?xml version="1.0" encoding="utf-8"?>
<sst xmlns="http://schemas.openxmlformats.org/spreadsheetml/2006/main" count="181610" uniqueCount="39220">
  <si>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</si>
  <si>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</si>
  <si>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</si>
  <si>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</si>
  <si>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</si>
  <si>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</si>
  <si>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</si>
  <si>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</si>
  <si>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</si>
  <si>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</si>
  <si>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</si>
  <si>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</si>
  <si>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</si>
  <si>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</si>
  <si>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</si>
  <si>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</si>
  <si>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</si>
  <si>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</si>
  <si>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</si>
  <si>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</si>
  <si>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</si>
  <si>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</si>
  <si>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</si>
  <si>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</si>
  <si>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</si>
  <si>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</si>
  <si>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</si>
  <si>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</si>
  <si>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</si>
  <si>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</si>
  <si>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</si>
  <si>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</si>
  <si>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</si>
  <si>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</si>
  <si>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</si>
  <si>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</si>
  <si>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</si>
  <si>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</si>
  <si>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</si>
  <si>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</si>
  <si>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</si>
  <si>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</si>
  <si>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</si>
  <si>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</si>
  <si>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</si>
  <si>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</si>
  <si>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</si>
  <si>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</si>
  <si>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</si>
  <si>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</si>
  <si>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</si>
  <si>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</si>
  <si>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</si>
  <si>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</si>
  <si>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</si>
  <si>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</si>
  <si>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</si>
  <si>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</si>
  <si>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</si>
  <si>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</si>
  <si>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</si>
  <si>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</si>
  <si>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</si>
  <si>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</si>
  <si>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</si>
  <si>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</si>
  <si>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</si>
  <si>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</si>
  <si>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</si>
  <si>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</si>
  <si>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</si>
  <si>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</si>
  <si>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</si>
  <si>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</si>
  <si>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</si>
  <si>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</si>
  <si>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</si>
  <si>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</si>
  <si>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</si>
  <si>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</si>
  <si>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</si>
  <si>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</si>
  <si>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</si>
  <si>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</si>
  <si>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</si>
  <si>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</si>
  <si>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</si>
  <si>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</si>
  <si>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</si>
  <si>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</si>
  <si>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</si>
  <si>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</si>
  <si>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</si>
  <si>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</si>
  <si>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</si>
  <si>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</si>
  <si>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</si>
  <si>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</si>
  <si>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</si>
  <si>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</si>
  <si>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</si>
  <si>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</si>
  <si>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</si>
  <si>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</si>
  <si>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</si>
  <si>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</si>
  <si>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</si>
  <si>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</si>
  <si>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</si>
  <si>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</si>
  <si>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</si>
  <si>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</si>
  <si>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</si>
  <si>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</si>
  <si>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</si>
  <si>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</si>
  <si>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</si>
  <si>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</si>
  <si>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</si>
  <si>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</si>
  <si>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</si>
  <si>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</si>
  <si>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</si>
  <si>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</si>
  <si>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</si>
  <si>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</si>
  <si>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</si>
  <si>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</si>
  <si>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</si>
  <si>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</si>
  <si>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</si>
  <si>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</si>
  <si>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</si>
  <si>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</si>
  <si>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</si>
  <si>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</si>
  <si>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</si>
  <si>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</si>
  <si>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</si>
  <si>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</si>
  <si>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</si>
  <si>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</si>
  <si>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</si>
  <si>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</si>
  <si>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</si>
  <si>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</si>
  <si>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</si>
  <si>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</si>
  <si>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</si>
  <si>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</si>
  <si>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</si>
  <si>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</si>
  <si>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</si>
  <si>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</si>
  <si>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</si>
  <si>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</si>
  <si>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</si>
  <si>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</si>
  <si>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</si>
  <si>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</si>
  <si>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</si>
  <si>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</si>
  <si>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</si>
  <si>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</si>
  <si>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</si>
  <si>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</si>
  <si>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</si>
  <si>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</si>
  <si>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</si>
  <si>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</si>
  <si>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</si>
  <si>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</si>
  <si>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</si>
  <si>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</si>
  <si>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</si>
  <si>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</si>
  <si>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</si>
  <si>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</si>
  <si>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</si>
  <si>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</si>
  <si>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</si>
  <si>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</si>
  <si>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</si>
  <si>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</si>
  <si>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</si>
  <si>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</si>
  <si>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</si>
  <si>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</si>
  <si>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</si>
  <si>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</si>
  <si>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</si>
  <si>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</si>
  <si>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</si>
  <si>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</si>
  <si>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</si>
  <si>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</si>
  <si>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</si>
  <si>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</si>
  <si>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</si>
  <si>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</si>
  <si>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</si>
  <si>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</si>
  <si>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</si>
  <si>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</si>
  <si>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</si>
  <si>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</si>
  <si>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</si>
  <si>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</si>
  <si>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</si>
  <si>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</si>
  <si>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</si>
  <si>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</si>
  <si>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</si>
  <si>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</si>
  <si>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</si>
  <si>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</si>
  <si>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</si>
  <si>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</si>
  <si>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</si>
  <si>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</si>
  <si>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</si>
  <si>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</si>
  <si>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</si>
  <si>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</si>
  <si>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</si>
  <si>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</si>
  <si>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</si>
  <si>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</si>
  <si>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</si>
  <si>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</si>
  <si>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</si>
  <si>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</si>
  <si>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</si>
  <si>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</si>
  <si>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</si>
  <si>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</si>
  <si>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</si>
  <si>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</si>
  <si>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</si>
  <si>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</si>
  <si>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</si>
  <si>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</si>
  <si>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</si>
  <si>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</si>
  <si>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</si>
  <si>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</si>
  <si>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</si>
  <si>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</si>
  <si>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</si>
  <si>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</si>
  <si>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</si>
  <si>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</si>
  <si>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</si>
  <si>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</si>
  <si>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</si>
  <si>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</si>
  <si>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</si>
  <si>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</si>
  <si>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</si>
  <si>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</si>
  <si>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</si>
  <si>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</si>
  <si>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</si>
  <si>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</si>
  <si>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</si>
  <si>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</si>
  <si>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</si>
  <si>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</si>
  <si>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</si>
  <si>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</si>
  <si>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</si>
  <si>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</si>
  <si>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</si>
  <si>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</si>
  <si>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</si>
  <si>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</si>
  <si>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</si>
  <si>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</si>
  <si>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</si>
  <si>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</si>
  <si>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</si>
  <si>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</si>
  <si>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</si>
  <si>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</si>
  <si>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</si>
  <si>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</si>
  <si>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</si>
  <si>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</si>
  <si>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</si>
  <si>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</si>
  <si>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</si>
  <si>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</si>
  <si>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</si>
  <si>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</si>
  <si>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</si>
  <si>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</si>
  <si>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</si>
  <si>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</si>
  <si>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</si>
  <si>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</si>
  <si>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</si>
  <si>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</si>
  <si>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</si>
  <si>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</si>
  <si>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</si>
  <si>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</si>
  <si>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</si>
  <si>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</si>
  <si>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</si>
  <si>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</si>
  <si>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</si>
  <si>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</si>
  <si>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</si>
  <si>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</si>
  <si>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</si>
  <si>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</si>
  <si>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</si>
  <si>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</si>
  <si>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</si>
  <si>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</si>
  <si>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</si>
  <si>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</si>
  <si>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</si>
  <si>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</si>
  <si>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</si>
  <si>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</si>
  <si>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</si>
  <si>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</si>
  <si>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</si>
  <si>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</si>
  <si>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</si>
  <si>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</si>
  <si>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</si>
  <si>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</si>
  <si>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</si>
  <si>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</si>
  <si>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</si>
  <si>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</si>
  <si>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</si>
  <si>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</si>
  <si>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</si>
  <si>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</si>
  <si>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</si>
  <si>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</si>
  <si>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</si>
  <si>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</si>
  <si>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</si>
  <si>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</si>
  <si>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</si>
  <si>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</si>
  <si>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</si>
  <si>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</si>
  <si>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</si>
  <si>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</si>
  <si>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</si>
  <si>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</si>
  <si>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</si>
  <si>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</si>
  <si>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</si>
  <si>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</si>
  <si>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</si>
  <si>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</si>
  <si>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</si>
  <si>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</si>
  <si>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</si>
  <si>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</si>
  <si>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</si>
  <si>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</si>
  <si>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</si>
  <si>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</si>
  <si>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</si>
  <si>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</si>
  <si>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</si>
  <si>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</si>
  <si>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</si>
  <si>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</si>
  <si>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</si>
  <si>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</si>
  <si>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</si>
  <si>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</si>
  <si>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</si>
  <si>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</si>
  <si>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</si>
  <si>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</si>
  <si>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</si>
  <si>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</si>
  <si>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</si>
  <si>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</si>
  <si>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</si>
  <si>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</si>
  <si>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</si>
  <si>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</si>
  <si>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</si>
  <si>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</si>
  <si>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</si>
  <si>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</si>
  <si>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</si>
  <si>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</si>
  <si>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</si>
  <si>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</si>
  <si>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</si>
  <si>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</si>
  <si>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</si>
  <si>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</si>
  <si>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</si>
  <si>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</si>
  <si>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</si>
  <si>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</si>
  <si>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</si>
  <si>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</si>
  <si>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</si>
  <si>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</si>
  <si>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</si>
  <si>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</si>
  <si>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</si>
  <si>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</si>
  <si>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</si>
  <si>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</si>
  <si>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</si>
  <si>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</si>
  <si>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</si>
  <si>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</si>
  <si>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</si>
  <si>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</si>
  <si>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</si>
  <si>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</si>
  <si>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</si>
  <si>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</si>
  <si>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</si>
  <si>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</si>
  <si>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</si>
  <si>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</si>
  <si>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</si>
  <si>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</si>
  <si>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</si>
  <si>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</si>
  <si>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</si>
  <si>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</si>
  <si>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</si>
  <si>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</si>
  <si>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</si>
  <si>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</si>
  <si>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</si>
  <si>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</si>
  <si>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</si>
  <si>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</si>
  <si>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</si>
  <si>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</si>
  <si>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</si>
  <si>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</si>
  <si>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</si>
  <si>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</si>
  <si>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</si>
  <si>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</si>
  <si>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</si>
  <si>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</si>
  <si>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</si>
  <si>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</si>
  <si>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</si>
  <si>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</si>
  <si>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</si>
  <si>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</si>
  <si>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</si>
  <si>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</si>
  <si>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</si>
  <si>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</si>
  <si>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</si>
  <si>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</si>
  <si>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</si>
  <si>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</si>
  <si>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</si>
  <si>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</si>
  <si>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</si>
  <si>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</si>
  <si>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</si>
  <si>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</si>
  <si>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</si>
  <si>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</si>
  <si>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</si>
  <si>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</si>
  <si>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</si>
  <si>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</si>
  <si>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</si>
  <si>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</si>
  <si>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</si>
  <si>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</si>
  <si>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</si>
  <si>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</si>
  <si>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</si>
  <si>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</si>
  <si>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</si>
  <si>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</si>
  <si>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</si>
  <si>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</si>
  <si>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</si>
  <si>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</si>
  <si>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</si>
  <si>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</si>
  <si>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</si>
  <si>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</si>
  <si>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</si>
  <si>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</si>
  <si>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</si>
  <si>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</si>
  <si>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</si>
  <si>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</si>
  <si>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</si>
  <si>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</si>
  <si>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</si>
  <si>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</si>
  <si>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</si>
  <si>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</si>
  <si>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</si>
  <si>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</si>
  <si>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</si>
  <si>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</si>
  <si>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</si>
  <si>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</si>
  <si>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</si>
  <si>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</si>
  <si>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</si>
  <si>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</si>
  <si>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</si>
  <si>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</si>
  <si>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</si>
  <si>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</si>
  <si>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</si>
  <si>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</si>
  <si>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</si>
  <si>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</si>
  <si>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</si>
  <si>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</si>
  <si>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</si>
  <si>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</si>
  <si>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</si>
  <si>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</si>
  <si>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</si>
  <si>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</si>
  <si>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</si>
  <si>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</si>
  <si>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</si>
  <si>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</si>
  <si>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</si>
  <si>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</si>
  <si>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</si>
  <si>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</si>
  <si>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</si>
  <si>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</si>
  <si>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</si>
  <si>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</si>
  <si>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</si>
  <si>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</si>
  <si>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</si>
  <si>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</si>
  <si>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</si>
  <si>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</si>
  <si>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</si>
  <si>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</si>
  <si>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</si>
  <si>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</si>
  <si>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</si>
  <si>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</si>
  <si>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</si>
  <si>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</si>
  <si>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</si>
  <si>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</si>
  <si>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</si>
  <si>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</si>
  <si>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</si>
  <si>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</si>
  <si>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</si>
  <si>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</si>
  <si>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</si>
  <si>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</si>
  <si>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</si>
  <si>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</si>
  <si>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</si>
  <si>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</si>
  <si>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</si>
  <si>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</si>
  <si>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</si>
  <si>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</si>
  <si>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</si>
  <si>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</si>
  <si>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</si>
  <si>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</si>
  <si>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</si>
  <si>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</si>
  <si>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</si>
  <si>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</si>
  <si>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</si>
  <si>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</si>
  <si>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</si>
  <si>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</si>
  <si>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</si>
  <si>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</si>
  <si>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</si>
  <si>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</si>
  <si>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</si>
  <si>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</si>
  <si>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</si>
  <si>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</si>
  <si>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</si>
  <si>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</si>
  <si>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</si>
  <si>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</si>
  <si>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</si>
  <si>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</si>
  <si>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</si>
  <si>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</si>
  <si>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</si>
  <si>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</si>
  <si>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</si>
  <si>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</si>
  <si>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</si>
  <si>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</si>
  <si>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</si>
  <si>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</si>
  <si>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</si>
  <si>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</si>
  <si>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</si>
  <si>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</si>
  <si>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</si>
  <si>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</si>
  <si>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</si>
  <si>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</si>
  <si>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</si>
  <si>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</si>
  <si>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</si>
  <si>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</si>
  <si>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</si>
  <si>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</si>
  <si>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</si>
  <si>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</si>
  <si>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</si>
  <si>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</si>
  <si>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</si>
  <si>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</si>
  <si>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</si>
  <si>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</si>
  <si>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</si>
  <si>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</si>
  <si>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</si>
  <si>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</si>
  <si>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</si>
  <si>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</si>
  <si>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</si>
  <si>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</si>
  <si>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</si>
  <si>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</si>
  <si>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</si>
  <si>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</si>
  <si>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</si>
  <si>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</si>
  <si>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</si>
  <si>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</si>
  <si>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</si>
  <si>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</si>
  <si>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</si>
  <si>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</si>
  <si>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</si>
  <si>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</si>
  <si>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</si>
  <si>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</si>
  <si>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</si>
  <si>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</si>
  <si>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</si>
  <si>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</si>
  <si>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</si>
  <si>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</si>
  <si>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</si>
  <si>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</si>
  <si>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</si>
  <si>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</si>
  <si>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</si>
  <si>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</si>
  <si>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</si>
  <si>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</si>
  <si>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</si>
  <si>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</si>
  <si>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</si>
  <si>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</si>
  <si>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</si>
  <si>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</si>
  <si>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</si>
  <si>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</si>
  <si>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</si>
  <si>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</si>
  <si>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</si>
  <si>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</si>
  <si>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</si>
  <si>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</si>
  <si>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</si>
  <si>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</si>
  <si>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</si>
  <si>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</si>
  <si>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</si>
  <si>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</si>
  <si>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</si>
  <si>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</si>
  <si>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</si>
  <si>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</si>
  <si>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</si>
  <si>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</si>
  <si>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</si>
  <si>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</si>
  <si>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</si>
  <si>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</si>
  <si>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</si>
  <si>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</si>
  <si>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</si>
  <si>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</si>
  <si>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</si>
  <si>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</si>
  <si>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</si>
  <si>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</si>
  <si>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</si>
  <si>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</si>
  <si>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</si>
  <si>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</si>
  <si>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</si>
  <si>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</si>
  <si>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</si>
  <si>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</si>
  <si>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</si>
  <si>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</si>
  <si>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</si>
  <si>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</si>
  <si>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</si>
  <si>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</si>
  <si>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</si>
  <si>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</si>
  <si>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</si>
  <si>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</si>
  <si>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</si>
  <si>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</si>
  <si>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</si>
  <si>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</si>
  <si>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</si>
  <si>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</si>
  <si>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</si>
  <si>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</si>
  <si>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</si>
  <si>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</si>
  <si>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</si>
  <si>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</si>
  <si>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</si>
  <si>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</si>
  <si>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</si>
  <si>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</si>
  <si>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</si>
  <si>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</si>
  <si>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</si>
  <si>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</si>
  <si>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</si>
  <si>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</si>
  <si>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</si>
  <si>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</si>
  <si>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</si>
  <si>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</si>
  <si>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</si>
  <si>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</si>
  <si>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</si>
  <si>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</si>
  <si>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</si>
  <si>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</si>
  <si>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</si>
  <si>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</si>
  <si>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</si>
  <si>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</si>
  <si>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</si>
  <si>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</si>
  <si>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</si>
  <si>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</si>
  <si>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</si>
  <si>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</si>
  <si>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</si>
  <si>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</si>
  <si>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</si>
  <si>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</si>
  <si>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</si>
  <si>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</si>
  <si>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</si>
  <si>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</si>
  <si>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</si>
  <si>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</si>
  <si>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</si>
  <si>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</si>
  <si>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</si>
  <si>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</si>
  <si>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</si>
  <si>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</si>
  <si>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</si>
  <si>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</si>
  <si>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</si>
  <si>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</si>
  <si>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</si>
  <si>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</si>
  <si>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</si>
  <si>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</si>
  <si>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</si>
  <si>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</si>
  <si>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</si>
  <si>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</si>
  <si>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</si>
  <si>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</si>
  <si>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</si>
  <si>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</si>
  <si>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</si>
  <si>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</si>
  <si>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</si>
  <si>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</si>
  <si>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</si>
  <si>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</si>
  <si>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</si>
  <si>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</si>
  <si>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</si>
  <si>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</si>
  <si>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</si>
  <si>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</si>
  <si>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</si>
  <si>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</si>
  <si>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</si>
  <si>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</si>
  <si>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</si>
  <si>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</si>
  <si>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</si>
  <si>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</si>
  <si>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</si>
  <si>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</si>
  <si>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</si>
  <si>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</si>
  <si>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</si>
  <si>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</si>
  <si>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</si>
  <si>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</si>
  <si>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</si>
  <si>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</si>
  <si>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</si>
  <si>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</si>
  <si>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</si>
  <si>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</si>
  <si>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</si>
  <si>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</si>
  <si>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</si>
  <si>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</si>
  <si>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</si>
  <si>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</si>
  <si>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</si>
  <si>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</si>
  <si>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</si>
  <si>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</si>
  <si>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</si>
  <si>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</si>
  <si>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</si>
  <si>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</si>
  <si>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</si>
  <si>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</si>
  <si>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</si>
  <si>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</si>
  <si>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</si>
  <si>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</si>
  <si>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</si>
  <si>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</si>
  <si>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</si>
  <si>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</si>
  <si>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</si>
  <si>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</si>
  <si>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</si>
  <si>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</si>
  <si>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</si>
  <si>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</si>
  <si>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</si>
  <si>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</si>
  <si>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</si>
  <si>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</si>
  <si>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</si>
  <si>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</si>
  <si>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</si>
  <si>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</si>
  <si>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</si>
  <si>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</si>
  <si>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</si>
  <si>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</si>
  <si>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</si>
  <si>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</si>
  <si>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</si>
  <si>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</si>
  <si>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</si>
  <si>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</si>
  <si>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</si>
  <si>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</si>
  <si>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</si>
  <si>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</si>
  <si>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</si>
  <si>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</si>
  <si>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</si>
  <si>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</si>
  <si>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</si>
  <si>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</si>
  <si>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</si>
  <si>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</si>
  <si>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</si>
  <si>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</si>
  <si>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</si>
  <si>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</si>
  <si>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</si>
  <si>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</si>
  <si>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</si>
  <si>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</si>
  <si>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</si>
  <si>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</si>
  <si>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</si>
  <si>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</si>
  <si>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</si>
  <si>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</si>
  <si>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</si>
  <si>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</si>
  <si>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</si>
  <si>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</si>
  <si>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</si>
  <si>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</si>
  <si>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</si>
  <si>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</si>
  <si>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</si>
  <si>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</si>
  <si>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</si>
  <si>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</si>
  <si>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</si>
  <si>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</si>
  <si>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</si>
  <si>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</si>
  <si>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</si>
  <si>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</si>
  <si>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</si>
  <si>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</si>
  <si>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</si>
  <si>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</si>
  <si>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</si>
  <si>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</si>
  <si>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</si>
  <si>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</si>
  <si>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</si>
  <si>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</si>
  <si>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</si>
  <si>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</si>
  <si>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</si>
  <si>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</si>
  <si>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</si>
  <si>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</si>
  <si>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</si>
  <si>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</si>
  <si>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</si>
  <si>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</si>
  <si>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</si>
  <si>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</si>
  <si>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</si>
  <si>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</si>
  <si>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</si>
  <si>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</si>
  <si>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</si>
  <si>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</si>
  <si>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</si>
  <si>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</si>
  <si>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</si>
  <si>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</si>
  <si>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</si>
  <si>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</si>
  <si>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</si>
  <si>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</si>
  <si>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</si>
  <si>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</si>
  <si>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</si>
  <si>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</si>
  <si>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</si>
  <si>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</si>
  <si>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</si>
  <si>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</si>
  <si>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</si>
  <si>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</si>
  <si>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</si>
  <si>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</si>
  <si>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</si>
  <si>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</si>
  <si>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</si>
  <si>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</si>
  <si>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</si>
  <si>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</si>
  <si>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</si>
  <si>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</si>
  <si>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</si>
  <si>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</si>
  <si>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</si>
  <si>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</si>
  <si>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</si>
  <si>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</si>
  <si>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</si>
  <si>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</si>
  <si>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</si>
  <si>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</si>
  <si>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</si>
  <si>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</si>
  <si>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</si>
  <si>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</si>
  <si>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</si>
  <si>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</si>
  <si>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</si>
  <si>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</si>
  <si>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</si>
  <si>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</si>
  <si>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</si>
  <si>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</si>
  <si>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</si>
  <si>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</si>
  <si>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</si>
  <si>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</si>
  <si>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</si>
  <si>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</si>
  <si>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</si>
  <si>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</si>
  <si>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</si>
  <si>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</si>
  <si>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</si>
  <si>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</si>
  <si>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</si>
  <si>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</si>
  <si>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</si>
  <si>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</si>
  <si>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</si>
  <si>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</si>
  <si>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</si>
  <si>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</si>
  <si>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</si>
  <si>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</si>
  <si>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</si>
  <si>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</si>
  <si>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</si>
  <si>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</si>
  <si>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</si>
  <si>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</si>
  <si>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</si>
  <si>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</si>
  <si>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</si>
  <si>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</si>
  <si>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</si>
  <si>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</si>
  <si>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</si>
  <si>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</si>
  <si>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</si>
  <si>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</si>
  <si>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</si>
  <si>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</si>
  <si>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</si>
  <si>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</si>
  <si>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</si>
  <si>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</si>
  <si>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</si>
  <si>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</si>
  <si>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</si>
  <si>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</si>
  <si>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</si>
  <si>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</si>
  <si>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</si>
  <si>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</si>
  <si>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</si>
  <si>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</si>
  <si>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</si>
  <si>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</si>
  <si>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</si>
  <si>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</si>
  <si>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</si>
  <si>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</si>
  <si>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</si>
  <si>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</si>
  <si>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</si>
  <si>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</si>
  <si>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</si>
  <si>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</si>
  <si>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</si>
  <si>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</si>
  <si>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</si>
  <si>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</si>
  <si>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</si>
  <si>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</si>
  <si>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</si>
  <si>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</si>
  <si>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</si>
  <si>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</si>
  <si>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</si>
  <si>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</si>
  <si>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</si>
  <si>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</si>
  <si>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</si>
  <si>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</si>
  <si>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</si>
  <si>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</si>
  <si>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</si>
  <si>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</si>
  <si>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</si>
  <si>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</si>
  <si>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</si>
  <si>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</si>
  <si>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</si>
  <si>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</si>
  <si>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</si>
  <si>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</si>
  <si>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</si>
  <si>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</si>
  <si>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</si>
  <si>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</si>
  <si>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</si>
  <si>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</si>
  <si>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</si>
  <si>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</si>
  <si>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</si>
  <si>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</si>
  <si>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</si>
  <si>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</si>
  <si>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</si>
  <si>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</si>
  <si>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</si>
  <si>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</si>
  <si>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</si>
  <si>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</si>
  <si>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</si>
  <si>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</si>
  <si>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</si>
  <si>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</si>
  <si>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</si>
  <si>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</si>
  <si>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</si>
  <si>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</si>
  <si>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</si>
  <si>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</si>
  <si>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</si>
  <si>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</si>
  <si>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</si>
  <si>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</si>
  <si>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</si>
  <si>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</si>
  <si>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</si>
  <si>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</si>
  <si>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</si>
  <si>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</si>
  <si>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</si>
  <si>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</si>
  <si>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</si>
  <si>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</si>
  <si>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</si>
  <si>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</si>
  <si>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</si>
  <si>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</si>
  <si>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</si>
  <si>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</si>
  <si>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</si>
  <si>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</si>
  <si>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</si>
  <si>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</si>
  <si>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</si>
  <si>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</si>
  <si>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</si>
  <si>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</si>
  <si>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</si>
  <si>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</si>
  <si>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</si>
  <si>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</si>
  <si>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</si>
  <si>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</si>
  <si>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</si>
  <si>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</si>
  <si>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</si>
  <si>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</si>
  <si>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</si>
  <si>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</si>
  <si>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</si>
  <si>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</si>
  <si>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</si>
  <si>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</si>
  <si>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</si>
  <si>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</si>
  <si>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</si>
  <si>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</si>
  <si>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</si>
  <si>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</si>
  <si>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</si>
  <si>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</si>
  <si>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</si>
  <si>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</si>
  <si>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</si>
  <si>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</si>
  <si>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</si>
  <si>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</si>
  <si>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</si>
  <si>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</si>
  <si>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</si>
  <si>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</si>
  <si>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</si>
  <si>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</si>
  <si>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</si>
  <si>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</si>
  <si>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</si>
  <si>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</si>
  <si>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</si>
  <si>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</si>
  <si>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</si>
  <si>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</si>
  <si>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</si>
  <si>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</si>
  <si>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</si>
  <si>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</si>
  <si>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</si>
  <si>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</si>
  <si>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</si>
  <si>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</si>
  <si>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</si>
  <si>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</si>
  <si>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</si>
  <si>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</si>
  <si>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</si>
  <si>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</si>
  <si>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</si>
  <si>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</si>
  <si>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</si>
  <si>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</si>
  <si>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</si>
  <si>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</si>
  <si>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</si>
  <si>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</si>
  <si>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</si>
  <si>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</si>
  <si>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</si>
  <si>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</si>
  <si>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</si>
  <si>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</si>
  <si>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</si>
  <si>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</si>
  <si>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</si>
  <si>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</si>
  <si>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</si>
  <si>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</si>
  <si>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</si>
  <si>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</si>
  <si>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</si>
  <si>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</si>
  <si>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</si>
  <si>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</si>
  <si>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</si>
  <si>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</si>
  <si>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</si>
  <si>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</si>
  <si>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</si>
  <si>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</si>
  <si>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</si>
  <si>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</si>
  <si>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</si>
  <si>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</si>
  <si>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</si>
  <si>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</si>
  <si>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</si>
  <si>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</si>
  <si>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</si>
  <si>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</si>
  <si>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</si>
  <si>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</si>
  <si>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</si>
  <si>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</si>
  <si>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</si>
  <si>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</si>
  <si>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</si>
  <si>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</si>
  <si>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</si>
  <si>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</si>
  <si>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</si>
  <si>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</si>
  <si>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</si>
  <si>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</si>
  <si>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</si>
  <si>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</si>
  <si>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</si>
  <si>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</si>
  <si>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</si>
  <si>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</si>
  <si>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</si>
  <si>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</si>
  <si>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</si>
  <si>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</si>
  <si>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</si>
  <si>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</si>
  <si>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</si>
  <si>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</si>
  <si>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</si>
  <si>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</si>
  <si>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</si>
  <si>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</si>
  <si>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</si>
  <si>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</si>
  <si>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</si>
  <si>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</si>
  <si>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</si>
  <si>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</si>
  <si>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</si>
  <si>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</si>
  <si>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</si>
  <si>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</si>
  <si>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</si>
  <si>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</si>
  <si>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</si>
  <si>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</si>
  <si>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</si>
  <si>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</si>
  <si>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</si>
  <si>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</si>
  <si>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</si>
  <si>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</si>
  <si>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</si>
  <si>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</si>
  <si>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</si>
  <si>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</si>
  <si>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</si>
  <si>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</si>
  <si>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</si>
  <si>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</si>
  <si>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</si>
  <si>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</si>
  <si>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</si>
  <si>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</si>
  <si>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</si>
  <si>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</si>
  <si>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</si>
  <si>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</si>
  <si>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</si>
  <si>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</si>
  <si>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</si>
  <si>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</si>
  <si>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</si>
  <si>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</si>
  <si>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</si>
  <si>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</si>
  <si>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</si>
  <si>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</si>
  <si>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</si>
  <si>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</si>
  <si>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</si>
  <si>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</si>
  <si>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</si>
  <si>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</si>
  <si>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</si>
  <si>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</si>
  <si>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</si>
  <si>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</si>
  <si>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</si>
  <si>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</si>
  <si>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</si>
  <si>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</si>
  <si>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</si>
  <si>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</si>
  <si>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</si>
  <si>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</si>
  <si>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</si>
  <si>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</si>
  <si>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</si>
  <si>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</si>
  <si>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</si>
  <si>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</si>
  <si>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</si>
  <si>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</si>
  <si>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</si>
  <si>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</si>
  <si>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</si>
  <si>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</si>
  <si>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</si>
  <si>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</si>
  <si>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</si>
  <si>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</si>
  <si>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</si>
  <si>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</si>
  <si>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</si>
  <si>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</si>
  <si>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</si>
  <si>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</si>
  <si>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</si>
  <si>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</si>
  <si>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</si>
  <si>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</si>
  <si>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</si>
  <si>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</si>
  <si>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</si>
  <si>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</si>
  <si>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</si>
  <si>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</si>
  <si>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</si>
  <si>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</si>
  <si>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</si>
  <si>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</si>
  <si>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</si>
  <si>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</si>
  <si>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</si>
  <si>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</si>
  <si>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</si>
  <si>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</si>
  <si>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</si>
  <si>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</si>
  <si>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</si>
  <si>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</si>
  <si>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</si>
  <si>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</si>
  <si>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</si>
  <si>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</si>
  <si>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</si>
  <si>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</si>
  <si>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</si>
  <si>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</si>
  <si>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</si>
  <si>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</si>
  <si>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</si>
  <si>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</si>
  <si>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</si>
  <si>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</si>
  <si>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</si>
  <si>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</si>
  <si>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</si>
  <si>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</si>
  <si>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</si>
  <si>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</si>
  <si>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</si>
  <si>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</si>
  <si>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</si>
  <si>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</si>
  <si>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</si>
  <si>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</si>
  <si>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</si>
  <si>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</si>
  <si>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</si>
  <si>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</si>
  <si>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</si>
  <si>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</si>
  <si>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</si>
  <si>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</si>
  <si>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</si>
  <si>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</si>
  <si>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</si>
  <si>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</si>
  <si>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</si>
  <si>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</si>
  <si>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</si>
  <si>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</si>
  <si>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</si>
  <si>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</si>
  <si>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</si>
  <si>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</si>
  <si>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</si>
  <si>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</si>
  <si>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</si>
  <si>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</si>
  <si>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</si>
  <si>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</si>
  <si>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</si>
  <si>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</si>
  <si>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</si>
  <si>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</si>
  <si>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</si>
  <si>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</si>
  <si>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</si>
  <si>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</si>
  <si>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</si>
  <si>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</si>
  <si>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</si>
  <si>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</si>
  <si>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</si>
  <si>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</si>
  <si>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</si>
  <si>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</si>
  <si>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</si>
  <si>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</si>
  <si>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</si>
  <si>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</si>
  <si>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</si>
  <si>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</si>
  <si>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</si>
  <si>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</si>
  <si>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</si>
  <si>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</si>
  <si>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</si>
  <si>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</si>
  <si>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</si>
  <si>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</si>
  <si>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</si>
  <si>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</si>
  <si>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</si>
  <si>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</si>
  <si>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</si>
  <si>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</si>
  <si>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</si>
  <si>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</si>
  <si>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</si>
  <si>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</si>
  <si>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</si>
  <si>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</si>
  <si>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</si>
  <si>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</si>
  <si>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</si>
  <si>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</si>
  <si>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</si>
  <si>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</si>
  <si>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</si>
  <si>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</si>
  <si>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</si>
  <si>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</si>
  <si>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</si>
  <si>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</si>
  <si>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</si>
  <si>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</si>
  <si>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</si>
  <si>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</si>
  <si>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</si>
  <si>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</si>
  <si>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</si>
  <si>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</si>
  <si>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</si>
  <si>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</si>
  <si>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</si>
  <si>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</si>
  <si>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</si>
  <si>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</si>
  <si>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</si>
  <si>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</si>
  <si>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</si>
  <si>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</si>
  <si>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</si>
  <si>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</si>
  <si>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</si>
  <si>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</si>
  <si>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</si>
  <si>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</si>
  <si>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</si>
  <si>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</si>
  <si>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</si>
  <si>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</si>
  <si>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</si>
  <si>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</si>
  <si>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</si>
  <si>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</si>
  <si>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</si>
  <si>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</si>
  <si>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</si>
  <si>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</si>
  <si>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</si>
  <si>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</si>
  <si>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</si>
  <si>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</si>
  <si>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</si>
  <si>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</si>
  <si>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</si>
  <si>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</si>
  <si>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</si>
  <si>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</si>
  <si>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</si>
  <si>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</si>
  <si>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</si>
  <si>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</si>
  <si>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</si>
  <si>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</si>
  <si>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</si>
  <si>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</si>
  <si>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</si>
  <si>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</si>
  <si>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</si>
  <si>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</si>
  <si>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</si>
  <si>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</si>
  <si>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</si>
  <si>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</si>
  <si>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</si>
  <si>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</si>
  <si>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</si>
  <si>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</si>
  <si>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</si>
  <si>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</si>
  <si>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</si>
  <si>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</si>
  <si>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</si>
  <si>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</si>
  <si>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</si>
  <si>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</si>
  <si>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</si>
  <si>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</si>
  <si>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</si>
  <si>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</si>
  <si>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</si>
  <si>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</si>
  <si>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</si>
  <si>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</si>
  <si>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</si>
  <si>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</si>
  <si>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</si>
  <si>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</si>
  <si>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</si>
  <si>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</si>
  <si>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</si>
  <si>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</si>
  <si>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</si>
  <si>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</si>
  <si>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</si>
  <si>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</si>
  <si>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</si>
  <si>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</si>
  <si>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</si>
  <si>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</si>
  <si>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</si>
  <si>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</si>
  <si>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</si>
  <si>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</si>
  <si>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</si>
  <si>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</si>
  <si>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</si>
  <si>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</si>
  <si>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</si>
  <si>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</si>
  <si>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</si>
  <si>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</si>
  <si>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</si>
  <si>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</si>
  <si>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</si>
  <si>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</si>
  <si>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</si>
  <si>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</si>
  <si>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</si>
  <si>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</si>
  <si>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</si>
  <si>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</si>
  <si>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</si>
  <si>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</si>
  <si>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</si>
  <si>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</si>
  <si>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</si>
  <si>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</si>
  <si>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</si>
  <si>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</si>
  <si>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</si>
  <si>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</si>
  <si>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</si>
  <si>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</si>
  <si>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</si>
  <si>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</si>
  <si>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</si>
  <si>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</si>
  <si>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</si>
  <si>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</si>
  <si>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</si>
  <si>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</si>
  <si>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</si>
  <si>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</si>
  <si>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</si>
  <si>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</si>
  <si>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</si>
  <si>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</si>
  <si>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</si>
  <si>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</si>
  <si>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</si>
  <si>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</si>
  <si>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</si>
  <si>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</si>
  <si>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</si>
  <si>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</si>
  <si>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</si>
  <si>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</si>
  <si>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</si>
  <si>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</si>
  <si>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</si>
  <si>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</si>
  <si>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</si>
  <si>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</si>
  <si>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</si>
  <si>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</si>
  <si>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</si>
  <si>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</si>
  <si>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</si>
  <si>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</si>
  <si>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</si>
  <si>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</si>
  <si>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</si>
  <si>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</si>
  <si>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</si>
  <si>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</si>
  <si>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</si>
  <si>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</si>
  <si>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</si>
  <si>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</si>
  <si>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</si>
  <si>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</si>
  <si>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</si>
  <si>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</si>
  <si>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</si>
  <si>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</si>
  <si>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</si>
  <si>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</si>
  <si>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</si>
  <si>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</si>
  <si>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</si>
  <si>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</si>
  <si>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</si>
  <si>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</si>
  <si>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</si>
  <si>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</si>
  <si>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</si>
  <si>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</si>
  <si>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</si>
  <si>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</si>
  <si>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</si>
  <si>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</si>
  <si>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</si>
  <si>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</si>
  <si>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</si>
  <si>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</si>
  <si>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</si>
  <si>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</si>
  <si>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</si>
  <si>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</si>
  <si>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</si>
  <si>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</si>
  <si>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</si>
  <si>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</si>
  <si>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</si>
  <si>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</si>
  <si>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</si>
  <si>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</si>
  <si>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</si>
  <si>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</si>
  <si>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</si>
  <si>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</si>
  <si>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</si>
  <si>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</si>
  <si>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</si>
  <si>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</si>
  <si>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</si>
  <si>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</si>
  <si>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</si>
  <si>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</si>
  <si>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</si>
  <si>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</si>
  <si>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</si>
  <si>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</si>
  <si>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</si>
  <si>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</si>
  <si>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</si>
  <si>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</si>
  <si>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</si>
  <si>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</si>
  <si>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</si>
  <si>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</si>
  <si>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</si>
  <si>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</si>
  <si>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</si>
  <si>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</si>
  <si>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</si>
  <si>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</si>
  <si>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</si>
  <si>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</si>
  <si>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</si>
  <si>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</si>
  <si>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</si>
  <si>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</si>
  <si>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</si>
  <si>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</si>
  <si>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</si>
  <si>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</si>
  <si>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</si>
  <si>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</si>
  <si>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</si>
  <si>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</si>
  <si>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</si>
  <si>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</si>
  <si>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</si>
  <si>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</si>
  <si>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</si>
  <si>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</si>
  <si>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</si>
  <si>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</si>
  <si>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</si>
  <si>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</si>
  <si>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</si>
  <si>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</si>
  <si>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</si>
  <si>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</si>
  <si>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</si>
  <si>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</si>
  <si>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</si>
  <si>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</si>
  <si>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</si>
  <si>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</si>
  <si>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</si>
  <si>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</si>
  <si>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</si>
  <si>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</si>
  <si>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</si>
  <si>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</si>
  <si>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</si>
  <si>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</si>
  <si>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</si>
  <si>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</si>
  <si>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</si>
  <si>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</si>
  <si>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</si>
  <si>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</si>
  <si>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</si>
  <si>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</si>
  <si>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</si>
  <si>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</si>
  <si>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</si>
  <si>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</si>
  <si>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</si>
  <si>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</si>
  <si>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</si>
  <si>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</si>
  <si>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</si>
  <si>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</si>
  <si>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</si>
  <si>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</si>
  <si>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</si>
  <si>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</si>
  <si>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</si>
  <si>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</si>
  <si>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</si>
  <si>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</si>
  <si>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</si>
  <si>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</si>
  <si>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</si>
  <si>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</si>
  <si>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</si>
  <si>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</si>
  <si>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</si>
  <si>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</si>
  <si>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</si>
  <si>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</si>
  <si>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</si>
  <si>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</si>
  <si>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</si>
  <si>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</si>
  <si>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</si>
  <si>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</si>
  <si>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</si>
  <si>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</si>
  <si>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</si>
  <si>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</si>
  <si>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</si>
  <si>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</si>
  <si>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</si>
  <si>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</si>
  <si>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</si>
  <si>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</si>
  <si>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</si>
  <si>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</si>
  <si>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</si>
  <si>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</si>
  <si>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</si>
  <si>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</si>
  <si>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</si>
  <si>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</si>
  <si>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</si>
  <si>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</si>
  <si>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</si>
  <si>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</si>
  <si>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</si>
  <si>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</si>
  <si>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</si>
  <si>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</si>
  <si>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</si>
  <si>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</si>
  <si>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</si>
  <si>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</si>
  <si>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</si>
  <si>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</si>
  <si>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</si>
  <si>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</si>
  <si>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</si>
  <si>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</si>
  <si>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</si>
  <si>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</si>
  <si>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</si>
  <si>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</si>
  <si>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</si>
  <si>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</si>
  <si>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</si>
  <si>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</si>
  <si>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</si>
  <si>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</si>
  <si>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</si>
  <si>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</si>
  <si>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</si>
  <si>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</si>
  <si>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</si>
  <si>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</si>
  <si>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</si>
  <si>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</si>
  <si>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</si>
  <si>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</si>
  <si>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</si>
  <si>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</si>
  <si>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</si>
  <si>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</si>
  <si>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</si>
  <si>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</si>
  <si>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</si>
  <si>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</si>
  <si>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</si>
  <si>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</si>
  <si>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</si>
  <si>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</si>
  <si>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</si>
  <si>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</si>
  <si>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</si>
  <si>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</si>
  <si>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</si>
  <si>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</si>
  <si>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</si>
  <si>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</si>
  <si>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</si>
  <si>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</si>
  <si>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</si>
  <si>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</si>
  <si>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</si>
  <si>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</si>
  <si>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</si>
  <si>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</si>
  <si>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</si>
  <si>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</si>
  <si>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</si>
  <si>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</si>
  <si>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</si>
  <si>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</si>
  <si>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</si>
  <si>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</si>
  <si>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</si>
  <si>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</si>
  <si>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</si>
  <si>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</si>
  <si>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</si>
  <si>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</si>
  <si>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</si>
  <si>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</si>
  <si>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</si>
  <si>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</si>
  <si>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</si>
  <si>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</si>
  <si>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</si>
  <si>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</si>
  <si>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</si>
  <si>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</si>
  <si>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</si>
  <si>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</si>
  <si>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</si>
  <si>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</si>
  <si>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</si>
  <si>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</si>
  <si>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</si>
  <si>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</si>
  <si>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</si>
  <si>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</si>
  <si>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</si>
  <si>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</si>
  <si>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</si>
  <si>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</si>
  <si>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</si>
  <si>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</si>
  <si>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</si>
  <si>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</si>
  <si>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</si>
  <si>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</si>
  <si>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</si>
  <si>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</si>
  <si>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</si>
  <si>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</si>
  <si>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</si>
  <si>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</si>
  <si>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</si>
  <si>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</si>
  <si>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</si>
  <si>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</si>
  <si>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</si>
  <si>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</si>
  <si>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</si>
  <si>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</si>
  <si>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</si>
  <si>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</si>
  <si>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</si>
  <si>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</si>
  <si>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</si>
  <si>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</si>
  <si>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</si>
  <si>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</si>
  <si>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</si>
  <si>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</si>
  <si>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</si>
  <si>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</si>
  <si>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</si>
  <si>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</si>
  <si>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</si>
  <si>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</si>
  <si>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</si>
  <si>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</si>
  <si>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</si>
  <si>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</si>
  <si>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</si>
  <si>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</si>
  <si>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</si>
  <si>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</si>
  <si>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</si>
  <si>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</si>
  <si>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</si>
  <si>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</si>
  <si>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</si>
  <si>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</si>
  <si>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</si>
  <si>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</si>
  <si>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</si>
  <si>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</si>
  <si>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</si>
  <si>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</si>
  <si>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</si>
  <si>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</si>
  <si>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</si>
  <si>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</si>
  <si>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</si>
  <si>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</si>
  <si>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</si>
  <si>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</si>
  <si>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</si>
  <si>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</si>
  <si>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</si>
  <si>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</si>
  <si>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</si>
  <si>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</si>
  <si>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</si>
  <si>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</si>
  <si>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</si>
  <si>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</si>
  <si>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</si>
  <si>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</si>
  <si>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</si>
  <si>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</si>
  <si>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</si>
  <si>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</si>
  <si>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</si>
  <si>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</si>
  <si>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</si>
  <si>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</si>
  <si>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</si>
  <si>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</si>
  <si>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</si>
  <si>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</si>
  <si>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</si>
  <si>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</si>
  <si>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</si>
  <si>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</si>
  <si>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</si>
  <si>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</si>
  <si>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</si>
  <si>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</si>
  <si>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</si>
  <si>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</si>
  <si>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</si>
  <si>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</si>
  <si>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</si>
  <si>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</si>
  <si>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</si>
  <si>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</si>
  <si>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</si>
  <si>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</si>
  <si>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</si>
  <si>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</si>
  <si>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</si>
  <si>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</si>
  <si>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</si>
  <si>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</si>
  <si>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</si>
  <si>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</si>
  <si>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</si>
  <si>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</si>
  <si>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</si>
  <si>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</si>
  <si>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</si>
  <si>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</si>
  <si>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</si>
  <si>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</si>
  <si>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</si>
  <si>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</si>
  <si>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</si>
  <si>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</si>
  <si>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</si>
  <si>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</si>
  <si>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</si>
  <si>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</si>
  <si>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</si>
  <si>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</si>
  <si>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</si>
  <si>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</si>
  <si>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</si>
  <si>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</si>
  <si>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</si>
  <si>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</si>
  <si>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</si>
  <si>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</si>
  <si>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</si>
  <si>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</si>
  <si>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</si>
  <si>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</si>
  <si>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</si>
  <si>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</si>
  <si>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</si>
  <si>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</si>
  <si>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</si>
  <si>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</si>
  <si>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</si>
  <si>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</si>
  <si>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</si>
  <si>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</si>
  <si>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</si>
  <si>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</si>
  <si>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</si>
  <si>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</si>
  <si>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</si>
  <si>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</si>
  <si>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</si>
  <si>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</si>
  <si>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</si>
  <si>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</si>
  <si>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</si>
  <si>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</si>
  <si>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</si>
  <si>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</si>
  <si>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</si>
  <si>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</si>
  <si>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</si>
  <si>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</si>
  <si>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</si>
  <si>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</si>
  <si>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</si>
  <si>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</si>
  <si>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</si>
  <si>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</si>
  <si>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</si>
  <si>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</si>
  <si>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</si>
  <si>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</si>
  <si>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</si>
  <si>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</si>
  <si>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</si>
  <si>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</si>
  <si>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</si>
  <si>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</si>
  <si>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</si>
  <si>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</si>
  <si>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</si>
  <si>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</si>
  <si>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</si>
  <si>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</si>
  <si>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</si>
  <si>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</si>
  <si>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</si>
  <si>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</si>
  <si>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</si>
  <si>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</si>
  <si>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</si>
  <si>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</si>
  <si>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</si>
  <si>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</si>
  <si>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</si>
  <si>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</si>
  <si>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</si>
  <si>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</si>
  <si>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</si>
  <si>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</si>
  <si>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</si>
  <si>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</si>
  <si>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</si>
  <si>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</si>
  <si>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</si>
  <si>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</si>
  <si>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</si>
  <si>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</si>
  <si>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</si>
  <si>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</si>
  <si>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</si>
  <si>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</si>
  <si>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</si>
  <si>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</si>
  <si>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</si>
  <si>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</si>
  <si>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</si>
  <si>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</si>
  <si>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</si>
  <si>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</si>
  <si>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</si>
  <si>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</si>
  <si>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</si>
  <si>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</si>
  <si>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</si>
  <si>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</si>
  <si>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</si>
  <si>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</si>
  <si>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</si>
  <si>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</si>
  <si>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</si>
  <si>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</si>
  <si>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</si>
  <si>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</si>
  <si>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</si>
  <si>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</si>
  <si>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</si>
  <si>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</si>
  <si>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</si>
  <si>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</si>
  <si>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</si>
  <si>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</si>
  <si>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</si>
  <si>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</si>
  <si>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</si>
  <si>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</si>
  <si>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</si>
  <si>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</si>
  <si>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</si>
  <si>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</si>
  <si>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</si>
  <si>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</si>
  <si>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</si>
  <si>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</si>
  <si>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</si>
  <si>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</si>
  <si>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</si>
  <si>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</si>
  <si>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</si>
  <si>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</si>
  <si>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</si>
  <si>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</si>
  <si>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</si>
  <si>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</si>
  <si>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</si>
  <si>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</si>
  <si>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</si>
  <si>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</si>
  <si>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</si>
  <si>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</si>
  <si>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</si>
  <si>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</si>
  <si>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</si>
  <si>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</si>
  <si>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</si>
  <si>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</si>
  <si>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</si>
  <si>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</si>
  <si>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</si>
  <si>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</si>
  <si>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</si>
  <si>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</si>
  <si>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</si>
  <si>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</si>
  <si>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</si>
  <si>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</si>
  <si>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</si>
  <si>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</si>
  <si>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</si>
  <si>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</si>
  <si>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</si>
  <si>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</si>
  <si>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</si>
  <si>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</si>
  <si>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</si>
  <si>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</si>
  <si>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</si>
  <si>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</si>
  <si>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</si>
  <si>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</si>
  <si>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</si>
  <si>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</si>
  <si>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</si>
  <si>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</si>
  <si>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</si>
  <si>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</si>
  <si>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</si>
  <si>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</si>
  <si>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</si>
  <si>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</si>
  <si>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</si>
  <si>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</si>
  <si>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</si>
  <si>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</si>
  <si>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</si>
  <si>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</si>
  <si>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</si>
  <si>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</si>
  <si>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</si>
  <si>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</si>
  <si>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</si>
  <si>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</si>
  <si>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</si>
  <si>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</si>
  <si>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</si>
  <si>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</si>
  <si>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</si>
  <si>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</si>
  <si>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</si>
  <si>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</si>
  <si>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</si>
  <si>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</si>
  <si>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</si>
  <si>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</si>
  <si>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</si>
  <si>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</si>
  <si>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</si>
  <si>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</si>
  <si>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</si>
  <si>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</si>
  <si>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</si>
  <si>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</si>
  <si>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</si>
  <si>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</si>
  <si>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</si>
  <si>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</si>
  <si>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</si>
  <si>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</si>
  <si>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</si>
  <si>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</si>
  <si>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</si>
  <si>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</si>
  <si>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</si>
  <si>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</si>
  <si>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</si>
  <si>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</si>
  <si>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</si>
  <si>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</si>
  <si>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</si>
  <si>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</si>
  <si>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</si>
  <si>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</si>
  <si>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</si>
  <si>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</si>
  <si>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</si>
  <si>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</si>
  <si>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</si>
  <si>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</si>
  <si>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</si>
  <si>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</si>
  <si>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</si>
  <si>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</si>
  <si>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</si>
  <si>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</si>
  <si>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</si>
  <si>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</si>
  <si>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</si>
  <si>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</si>
  <si>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</si>
  <si>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</si>
  <si>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</si>
  <si>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</si>
  <si>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</si>
  <si>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</si>
  <si>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</si>
  <si>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</si>
  <si>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</si>
  <si>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</si>
  <si>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</si>
  <si>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</si>
  <si>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</si>
  <si>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</si>
  <si>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</si>
  <si>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</si>
  <si>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</si>
  <si>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</si>
  <si>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</si>
  <si>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</si>
  <si>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</si>
  <si>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</si>
  <si>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</si>
  <si>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</si>
  <si>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</si>
  <si>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</si>
  <si>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</si>
  <si>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</si>
  <si>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</si>
  <si>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</si>
  <si>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</si>
  <si>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</si>
  <si>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</si>
  <si>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</si>
  <si>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</si>
  <si>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</si>
  <si>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</si>
  <si>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</si>
  <si>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</si>
  <si>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</si>
  <si>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</si>
  <si>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</si>
  <si>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</si>
  <si>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</si>
  <si>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</si>
  <si>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</si>
  <si>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</si>
  <si>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</si>
  <si>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</si>
  <si>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</si>
  <si>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</si>
  <si>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</si>
  <si>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</si>
  <si>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</si>
  <si>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</si>
  <si>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</si>
  <si>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</si>
  <si>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</si>
  <si>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</si>
  <si>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</si>
  <si>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</si>
  <si>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</si>
  <si>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</si>
  <si>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</si>
  <si>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</si>
  <si>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</si>
  <si>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</si>
  <si>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</si>
  <si>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</si>
  <si>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</si>
  <si>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</si>
  <si>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</si>
  <si>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</si>
  <si>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</si>
  <si>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</si>
  <si>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</si>
  <si>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</si>
  <si>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</si>
  <si>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</si>
  <si>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</si>
  <si>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</si>
  <si>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</si>
  <si>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</si>
  <si>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</si>
  <si>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</si>
  <si>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</si>
  <si>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</si>
  <si>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</si>
  <si>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</si>
  <si>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</si>
  <si>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</si>
  <si>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</si>
  <si>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</si>
  <si>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</si>
  <si>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</si>
  <si>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</si>
  <si>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</si>
  <si>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</si>
  <si>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</si>
  <si>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</si>
  <si>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</si>
  <si>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</si>
  <si>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</si>
  <si>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</si>
  <si>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</si>
  <si>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</si>
  <si>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</si>
  <si>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</si>
  <si>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</si>
  <si>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</si>
  <si>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</si>
  <si>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</si>
  <si>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</si>
  <si>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</si>
  <si>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</si>
  <si>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</si>
  <si>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</si>
  <si>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</si>
  <si>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</si>
  <si>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</si>
  <si>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</si>
  <si>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</si>
  <si>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</si>
  <si>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</si>
  <si>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</si>
  <si>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</si>
  <si>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</si>
  <si>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</si>
  <si>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</si>
  <si>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</si>
  <si>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</si>
  <si>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</si>
  <si>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</si>
  <si>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</si>
  <si>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</si>
  <si>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</si>
  <si>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</si>
  <si>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</si>
  <si>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</si>
  <si>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</si>
  <si>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</si>
  <si>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</si>
  <si>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</si>
  <si>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</si>
  <si>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</si>
  <si>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</si>
  <si>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</si>
  <si>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</si>
  <si>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</si>
  <si>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</si>
  <si>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</si>
  <si>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</si>
  <si>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</si>
  <si>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</si>
  <si>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</si>
  <si>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</si>
  <si>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</si>
  <si>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</si>
  <si>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</si>
  <si>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</si>
  <si>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</si>
  <si>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</si>
  <si>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</si>
  <si>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</si>
  <si>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</si>
  <si>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</si>
  <si>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</si>
  <si>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</si>
  <si>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</si>
  <si>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</si>
  <si>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</si>
  <si>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</si>
  <si>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</si>
  <si>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</si>
  <si>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</si>
  <si>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</si>
  <si>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</si>
  <si>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</si>
  <si>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</si>
  <si>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</si>
  <si>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</si>
  <si>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</si>
  <si>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</si>
  <si>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</si>
  <si>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</si>
  <si>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</si>
  <si>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</si>
  <si>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</si>
  <si>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</si>
  <si>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</si>
  <si>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</si>
  <si>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</si>
  <si>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</si>
  <si>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</si>
  <si>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</si>
  <si>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</si>
  <si>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</si>
  <si>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</si>
  <si>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</si>
  <si>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</si>
  <si>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</si>
  <si>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</si>
  <si>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</si>
  <si>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</si>
  <si>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</si>
  <si>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</si>
  <si>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</si>
  <si>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</si>
  <si>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</si>
  <si>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</si>
  <si>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</si>
  <si>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</si>
  <si>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</si>
  <si>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</si>
  <si>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</si>
  <si>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</si>
  <si>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</si>
  <si>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</si>
  <si>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</si>
  <si>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</si>
  <si>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</si>
  <si>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</si>
  <si>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</si>
  <si>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</si>
  <si>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</si>
  <si>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</si>
  <si>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</si>
  <si>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</si>
  <si>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</si>
  <si>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</si>
  <si>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</si>
  <si>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</si>
  <si>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</si>
  <si>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</si>
  <si>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</si>
  <si>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</si>
  <si>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</si>
  <si>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</si>
  <si>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</si>
  <si>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</si>
  <si>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</si>
  <si>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</si>
  <si>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</si>
  <si>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</si>
  <si>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</si>
  <si>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</si>
  <si>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</si>
  <si>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</si>
  <si>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</si>
  <si>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</si>
  <si>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</si>
  <si>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</si>
  <si>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</si>
  <si>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</si>
  <si>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</si>
  <si>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</si>
  <si>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</si>
  <si>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</si>
  <si>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</si>
  <si>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</si>
  <si>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</si>
  <si>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</si>
  <si>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</si>
  <si>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</si>
  <si>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</si>
  <si>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</si>
  <si>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</si>
  <si>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</si>
  <si>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</si>
  <si>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</si>
  <si>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</si>
  <si>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</si>
  <si>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</si>
  <si>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</si>
  <si>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</si>
  <si>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</si>
  <si>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</si>
  <si>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</si>
  <si>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</si>
  <si>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</si>
  <si>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</si>
  <si>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</si>
  <si>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</si>
  <si>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</si>
  <si>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</si>
  <si>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</si>
  <si>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</si>
  <si>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</si>
  <si>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</si>
  <si>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</si>
  <si>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</si>
  <si>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</si>
  <si>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</si>
  <si>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</si>
  <si>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</si>
  <si>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</si>
  <si>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</si>
  <si>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</si>
  <si>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</si>
  <si>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</si>
  <si>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</si>
  <si>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</si>
  <si>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</si>
  <si>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</si>
  <si>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</si>
  <si>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</si>
  <si>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</si>
  <si>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</si>
  <si>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</si>
  <si>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</si>
  <si>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</si>
  <si>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</si>
  <si>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</si>
  <si>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</si>
  <si>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</si>
  <si>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</si>
  <si>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</si>
  <si>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</si>
  <si>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</si>
  <si>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</si>
  <si>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</si>
  <si>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</si>
  <si>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</si>
  <si>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</si>
  <si>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</si>
  <si>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</si>
  <si>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</si>
  <si>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</si>
  <si>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</si>
  <si>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</si>
  <si>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</si>
  <si>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</si>
  <si>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</si>
  <si>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</si>
  <si>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</si>
  <si>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</si>
  <si>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</si>
  <si>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</si>
  <si>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</si>
  <si>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</si>
  <si>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</si>
  <si>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</si>
  <si>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</si>
  <si>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</si>
  <si>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</si>
  <si>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</si>
  <si>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</si>
  <si>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</si>
  <si>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</si>
  <si>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</si>
  <si>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</si>
  <si>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</si>
  <si>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</si>
  <si>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</si>
  <si>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</si>
  <si>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</si>
  <si>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</si>
  <si>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</si>
  <si>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</si>
  <si>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</si>
  <si>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</si>
  <si>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</si>
  <si>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</si>
  <si>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</si>
  <si>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</si>
  <si>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</si>
  <si>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</si>
  <si>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</si>
  <si>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</si>
  <si>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</si>
  <si>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</si>
  <si>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</si>
  <si>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</si>
  <si>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</si>
  <si>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</si>
  <si>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</si>
  <si>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</si>
  <si>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</si>
  <si>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</si>
  <si>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</si>
  <si>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</si>
  <si>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</si>
  <si>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</si>
  <si>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</si>
  <si>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</si>
  <si>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</si>
  <si>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</si>
  <si>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</si>
  <si>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</si>
  <si>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</si>
  <si>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</si>
  <si>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</si>
  <si>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</si>
  <si>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</si>
  <si>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</si>
  <si>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</si>
  <si>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</si>
  <si>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</si>
  <si>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</si>
  <si>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</si>
  <si>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</si>
  <si>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</si>
  <si>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</si>
  <si>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</si>
  <si>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</si>
  <si>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</si>
  <si>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</si>
  <si>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</si>
  <si>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</si>
  <si>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</si>
  <si>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</si>
  <si>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</si>
  <si>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</si>
  <si>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</si>
  <si>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</si>
  <si>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</si>
  <si>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</si>
  <si>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</si>
  <si>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</si>
  <si>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</si>
  <si>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</si>
  <si>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</si>
  <si>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</si>
  <si>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</si>
  <si>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</si>
  <si>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</si>
  <si>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</si>
  <si>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</si>
  <si>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</si>
  <si>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</si>
  <si>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</si>
  <si>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</si>
  <si>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</si>
  <si>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</si>
  <si>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</si>
  <si>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</si>
  <si>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</si>
  <si>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</si>
  <si>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</si>
  <si>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</si>
  <si>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</si>
  <si>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</si>
  <si>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</si>
  <si>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</si>
  <si>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</si>
  <si>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</si>
  <si>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</si>
  <si>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</si>
  <si>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</si>
  <si>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</si>
  <si>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</si>
  <si>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</si>
  <si>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</si>
  <si>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</si>
  <si>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</si>
  <si>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</si>
  <si>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</si>
  <si>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</si>
  <si>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</si>
  <si>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</si>
  <si>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</si>
  <si>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</si>
  <si>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</si>
  <si>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</si>
  <si>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</si>
  <si>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</si>
  <si>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</si>
  <si>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</si>
  <si>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</si>
  <si>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</si>
  <si>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</si>
  <si>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</si>
  <si>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</si>
  <si>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</si>
  <si>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</si>
  <si>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</si>
  <si>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</si>
  <si>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</si>
  <si>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</si>
  <si>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</si>
  <si>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</si>
  <si>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</si>
  <si>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</si>
  <si>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</si>
  <si>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</si>
  <si>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</si>
  <si>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</si>
  <si>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</si>
  <si>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</si>
  <si>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</si>
  <si>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</si>
  <si>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</si>
  <si>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</si>
  <si>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</si>
  <si>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</si>
  <si>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</si>
  <si>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</si>
  <si>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</si>
  <si>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</si>
  <si>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</si>
  <si>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</si>
  <si>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</si>
  <si>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</si>
  <si>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</si>
  <si>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</si>
  <si>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</si>
  <si>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</si>
  <si>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</si>
  <si>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</si>
  <si>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</si>
  <si>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</si>
  <si>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</si>
  <si>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</si>
  <si>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</si>
  <si>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</si>
  <si>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</si>
  <si>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</si>
  <si>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</si>
  <si>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</si>
  <si>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</si>
  <si>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</si>
  <si>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</si>
  <si>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</si>
  <si>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</si>
  <si>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</si>
  <si>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</si>
  <si>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</si>
  <si>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</si>
  <si>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</si>
  <si>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</si>
  <si>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</si>
  <si>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</si>
  <si>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</si>
  <si>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</si>
  <si>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</si>
  <si>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</si>
  <si>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</si>
  <si>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</si>
  <si>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</si>
  <si>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</si>
  <si>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</si>
  <si>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</si>
  <si>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</si>
  <si>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</si>
  <si>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</si>
  <si>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</si>
  <si>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</si>
  <si>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</si>
  <si>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</si>
  <si>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</si>
  <si>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</si>
  <si>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</si>
  <si>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</si>
  <si>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</si>
  <si>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</si>
  <si>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</si>
  <si>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</si>
  <si>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</si>
  <si>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</si>
  <si>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</si>
  <si>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</si>
  <si>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</si>
  <si>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</si>
  <si>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</si>
  <si>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</si>
  <si>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</si>
  <si>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</si>
  <si>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</si>
  <si>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</si>
  <si>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</si>
  <si>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</si>
  <si>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</si>
  <si>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</si>
  <si>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</si>
  <si>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</si>
  <si>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</si>
  <si>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</si>
  <si>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</si>
  <si>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</si>
  <si>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</si>
  <si>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</si>
  <si>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</si>
  <si>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</si>
  <si>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</si>
  <si>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</si>
  <si>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</si>
  <si>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</si>
  <si>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</si>
  <si>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</si>
  <si>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</si>
  <si>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</si>
  <si>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</si>
  <si>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</si>
  <si>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</si>
  <si>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</si>
  <si>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</si>
  <si>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</si>
  <si>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</si>
  <si>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</si>
  <si>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</si>
  <si>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</si>
  <si>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</si>
  <si>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</si>
  <si>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</si>
  <si>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</si>
  <si>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</si>
  <si>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</si>
  <si>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</si>
  <si>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</si>
  <si>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</si>
  <si>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</si>
  <si>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</si>
  <si>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</si>
  <si>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</si>
  <si>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</si>
  <si>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</si>
  <si>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</si>
  <si>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</si>
  <si>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</si>
  <si>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</si>
  <si>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</si>
  <si>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</si>
  <si>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</si>
  <si>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</si>
  <si>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</si>
  <si>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</si>
  <si>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</si>
  <si>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</si>
  <si>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</si>
  <si>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</si>
  <si>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</si>
  <si>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</si>
  <si>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</si>
  <si>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</si>
  <si>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</si>
  <si>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</si>
  <si>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</si>
  <si>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</si>
  <si>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</si>
  <si>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</si>
  <si>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</si>
  <si>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</si>
  <si>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</si>
  <si>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</si>
  <si>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</si>
  <si>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</si>
  <si>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</si>
  <si>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</si>
  <si>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</si>
  <si>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</si>
  <si>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</si>
  <si>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</si>
  <si>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</si>
  <si>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</si>
  <si>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</si>
  <si>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</si>
  <si>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</si>
  <si>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</si>
  <si>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</si>
  <si>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</si>
  <si>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</si>
  <si>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</si>
  <si>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</si>
  <si>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</si>
  <si>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</si>
  <si>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</si>
  <si>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</si>
  <si>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</si>
  <si>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</si>
  <si>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</si>
  <si>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</si>
  <si>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</si>
  <si>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</si>
  <si>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</si>
  <si>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</si>
  <si>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</si>
  <si>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</si>
  <si>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</si>
  <si>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</si>
  <si>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</si>
  <si>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</si>
  <si>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</si>
  <si>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</si>
  <si>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</si>
  <si>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</si>
  <si>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</si>
  <si>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</si>
  <si>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</si>
  <si>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</si>
  <si>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</si>
  <si>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</si>
  <si>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</si>
  <si>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</si>
  <si>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</si>
  <si>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</si>
  <si>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</si>
  <si>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</si>
  <si>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</si>
  <si>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</si>
  <si>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</si>
  <si>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</si>
  <si>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</si>
  <si>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</si>
  <si>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</si>
  <si>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</si>
  <si>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</si>
  <si>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</si>
  <si>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</si>
  <si>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</si>
  <si>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</si>
  <si>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</si>
  <si>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</si>
  <si>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</si>
  <si>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</si>
  <si>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</si>
  <si>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</si>
  <si>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</si>
  <si>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</si>
  <si>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</si>
  <si>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</si>
  <si>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</si>
  <si>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</si>
  <si>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</si>
  <si>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</si>
  <si>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</si>
  <si>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</si>
  <si>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</si>
  <si>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</si>
  <si>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</si>
  <si>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</si>
  <si>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</si>
  <si>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</si>
  <si>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</si>
  <si>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</si>
  <si>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</si>
  <si>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</si>
  <si>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</si>
  <si>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</si>
  <si>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</si>
  <si>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</si>
  <si>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</si>
  <si>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</si>
  <si>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</si>
  <si>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</si>
  <si>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</si>
  <si>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</si>
  <si>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</si>
  <si>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</si>
  <si>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</si>
  <si>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</si>
  <si>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</si>
  <si>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</si>
  <si>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</si>
  <si>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</si>
  <si>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</si>
  <si>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</si>
  <si>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</si>
  <si>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</si>
  <si>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</si>
  <si>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</si>
  <si>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</si>
  <si>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</si>
  <si>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</si>
  <si>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</si>
  <si>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</si>
  <si>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</si>
  <si>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</si>
  <si>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</si>
  <si>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</si>
  <si>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</si>
  <si>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</si>
  <si>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</si>
  <si>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</si>
  <si>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</si>
  <si>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</si>
  <si>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</si>
  <si>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</si>
  <si>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</si>
  <si>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</si>
  <si>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</si>
  <si>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</si>
  <si>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</si>
  <si>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</si>
  <si>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</si>
  <si>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</si>
  <si>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</si>
  <si>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</si>
  <si>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</si>
  <si>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</si>
  <si>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</si>
  <si>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</si>
  <si>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</si>
  <si>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</si>
  <si>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</si>
  <si>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</si>
  <si>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</si>
  <si>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</si>
  <si>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</si>
  <si>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</si>
  <si>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</si>
  <si>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</si>
  <si>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</si>
  <si>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</si>
  <si>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</si>
  <si>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</si>
  <si>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</si>
  <si>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</si>
  <si>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</si>
  <si>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</si>
  <si>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</si>
  <si>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</si>
  <si>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</si>
  <si>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</si>
  <si>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</si>
  <si>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</si>
  <si>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</si>
  <si>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</si>
  <si>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</si>
  <si>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</si>
  <si>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</si>
  <si>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</si>
  <si>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</si>
  <si>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</si>
  <si>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</si>
  <si>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</si>
  <si>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</si>
  <si>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</si>
  <si>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</si>
  <si>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</si>
  <si>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</si>
  <si>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</si>
  <si>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</si>
  <si>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</si>
  <si>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</si>
  <si>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</si>
  <si>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</si>
  <si>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</si>
  <si>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</si>
  <si>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</si>
  <si>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</si>
  <si>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</si>
  <si>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</si>
  <si>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</si>
  <si>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</si>
  <si>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</si>
  <si>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</si>
  <si>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</si>
  <si>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</si>
  <si>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</si>
  <si>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</si>
  <si>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</si>
  <si>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</si>
  <si>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</si>
  <si>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</si>
  <si>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</si>
  <si>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</si>
  <si>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</si>
  <si>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</si>
  <si>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</si>
  <si>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</si>
  <si>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</si>
  <si>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</si>
  <si>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</si>
  <si>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</si>
  <si>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</si>
  <si>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</si>
  <si>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</si>
  <si>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</si>
  <si>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</si>
  <si>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</si>
  <si>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</si>
  <si>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</si>
  <si>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</si>
  <si>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</si>
  <si>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</si>
  <si>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</si>
  <si>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</si>
  <si>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</si>
  <si>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</si>
  <si>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</si>
  <si>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</si>
  <si>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</si>
  <si>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</si>
  <si>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</si>
  <si>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</si>
  <si>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</si>
  <si>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</si>
  <si>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</si>
  <si>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</si>
  <si>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</si>
  <si>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</si>
  <si>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</si>
  <si>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</si>
  <si>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</si>
  <si>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</si>
  <si>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</si>
  <si>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</si>
  <si>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</si>
  <si>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</si>
  <si>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</si>
  <si>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</si>
  <si>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</si>
  <si>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</si>
  <si>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</si>
  <si>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</si>
  <si>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</si>
  <si>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</si>
  <si>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</si>
  <si>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</si>
  <si>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</si>
  <si>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</si>
  <si>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</si>
  <si>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</si>
  <si>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</si>
  <si>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</si>
  <si>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</si>
  <si>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</si>
  <si>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</si>
  <si>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</si>
  <si>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</si>
  <si>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</si>
  <si>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</si>
  <si>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</si>
  <si>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</si>
  <si>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</si>
  <si>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</si>
  <si>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</si>
  <si>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</si>
  <si>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</si>
  <si>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</si>
  <si>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</si>
  <si>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</si>
  <si>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</si>
  <si>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</si>
  <si>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</si>
  <si>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</si>
  <si>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</si>
  <si>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</si>
  <si>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</si>
  <si>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</si>
  <si>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</si>
  <si>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</si>
  <si>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</si>
  <si>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</si>
  <si>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</si>
  <si>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</si>
  <si>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</si>
  <si>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</si>
  <si>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</si>
  <si>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</si>
  <si>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</si>
  <si>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</si>
  <si>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</si>
  <si>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</si>
  <si>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</si>
  <si>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</si>
  <si>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</si>
  <si>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</si>
  <si>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</si>
  <si>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</si>
  <si>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</si>
  <si>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</si>
  <si>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</si>
  <si>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</si>
  <si>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</si>
  <si>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</si>
  <si>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</si>
  <si>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</si>
  <si>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</si>
  <si>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</si>
  <si>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</si>
  <si>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</si>
  <si>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</si>
  <si>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</si>
  <si>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</si>
  <si>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</si>
  <si>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</si>
  <si>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</si>
  <si>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</si>
  <si>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</si>
  <si>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</si>
  <si>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</si>
  <si>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</si>
  <si>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</si>
  <si>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</si>
  <si>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</si>
  <si>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</si>
  <si>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</si>
  <si>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</si>
  <si>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</si>
  <si>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</si>
  <si>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</si>
  <si>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</si>
  <si>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</si>
  <si>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</si>
  <si>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</si>
  <si>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</si>
  <si>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</si>
  <si>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</si>
  <si>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</si>
  <si>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</si>
  <si>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</si>
  <si>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</si>
  <si>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</si>
  <si>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</si>
  <si>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</si>
  <si>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</si>
  <si>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</si>
  <si>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</si>
  <si>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</si>
  <si>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</si>
  <si>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</si>
  <si>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</si>
  <si>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</si>
  <si>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</si>
  <si>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</si>
  <si>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</si>
  <si>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</si>
  <si>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</si>
  <si>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</si>
  <si>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</si>
  <si>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</si>
  <si>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</si>
  <si>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</si>
  <si>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</si>
  <si>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</si>
  <si>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</si>
  <si>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</si>
  <si>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</si>
  <si>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</si>
  <si>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</si>
  <si>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</si>
  <si>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</si>
  <si>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</si>
  <si>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</si>
  <si>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</si>
  <si>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</si>
  <si>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</si>
  <si>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</si>
  <si>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</si>
  <si>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</si>
  <si>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</si>
  <si>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</si>
  <si>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</si>
  <si>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</si>
  <si>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</si>
  <si>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</si>
  <si>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</si>
  <si>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</si>
  <si>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</si>
  <si>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</si>
  <si>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</si>
  <si>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</si>
  <si>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</si>
  <si>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</si>
  <si>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</si>
  <si>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</si>
  <si>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</si>
  <si>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</si>
  <si>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</si>
  <si>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</si>
  <si>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</si>
  <si>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</si>
  <si>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</si>
  <si>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</si>
  <si>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</si>
  <si>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</si>
  <si>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</si>
  <si>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</si>
  <si>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</si>
  <si>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</si>
  <si>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</si>
  <si>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</si>
  <si>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</si>
  <si>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</si>
  <si>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</si>
  <si>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</si>
  <si>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</si>
  <si>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</si>
  <si>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</si>
  <si>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</si>
  <si>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</si>
  <si>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</si>
  <si>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</si>
  <si>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</si>
  <si>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</si>
  <si>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</si>
  <si>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</si>
  <si>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</si>
  <si>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</si>
  <si>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</si>
  <si>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</si>
  <si>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</si>
  <si>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</si>
  <si>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</si>
  <si>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</si>
  <si>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</si>
  <si>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</si>
  <si>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</si>
  <si>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</si>
  <si>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</si>
  <si>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</si>
  <si>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</si>
  <si>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</si>
  <si>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</si>
  <si>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</si>
  <si>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</si>
  <si>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</si>
  <si>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</si>
  <si>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</si>
  <si>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</si>
  <si>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</si>
  <si>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</si>
  <si>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</si>
  <si>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</si>
  <si>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</si>
  <si>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</si>
  <si>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</si>
  <si>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</si>
  <si>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</si>
  <si>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</si>
  <si>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</si>
  <si>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</si>
  <si>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</si>
  <si>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</si>
  <si>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</si>
  <si>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</si>
  <si>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</si>
  <si>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</si>
  <si>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</si>
  <si>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</si>
  <si>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</si>
  <si>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</si>
  <si>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</si>
  <si>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</si>
  <si>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</si>
  <si>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</si>
  <si>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</si>
  <si>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</si>
  <si>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</si>
  <si>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</si>
  <si>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</si>
  <si>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</si>
  <si>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</si>
  <si>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</si>
  <si>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</si>
  <si>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</si>
  <si>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</si>
  <si>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</si>
  <si>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</si>
  <si>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</si>
  <si>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</si>
  <si>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</si>
  <si>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</si>
  <si>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</si>
  <si>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</si>
  <si>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</si>
  <si>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</si>
  <si>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</si>
  <si>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</si>
  <si>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</si>
  <si>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</si>
  <si>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</si>
  <si>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</si>
  <si>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</si>
  <si>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</si>
  <si>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</si>
  <si>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</si>
  <si>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</si>
  <si>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</si>
  <si>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</si>
  <si>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</si>
  <si>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</si>
  <si>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</si>
  <si>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</si>
  <si>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</si>
  <si>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</si>
  <si>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</si>
  <si>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</si>
  <si>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</si>
  <si>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</si>
  <si>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</si>
  <si>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</si>
  <si>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</si>
  <si>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</si>
  <si>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</si>
  <si>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</si>
  <si>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</si>
  <si>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</si>
  <si>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</si>
  <si>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</si>
  <si>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</si>
  <si>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</si>
  <si>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</si>
  <si>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</si>
  <si>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</si>
  <si>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</si>
  <si>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</si>
  <si>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</si>
  <si>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</si>
  <si>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</si>
  <si>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</si>
  <si>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</si>
  <si>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</si>
  <si>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</si>
  <si>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</si>
  <si>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</si>
  <si>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</si>
  <si>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</si>
  <si>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</si>
  <si>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</si>
  <si>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</si>
  <si>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</si>
  <si>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</si>
  <si>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</si>
  <si>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</si>
  <si>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</si>
  <si>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</si>
  <si>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</si>
  <si>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</si>
  <si>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</si>
  <si>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</si>
  <si>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</si>
  <si>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</si>
  <si>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</si>
  <si>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</si>
  <si>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</si>
  <si>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</si>
  <si>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</si>
  <si>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</si>
  <si>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</si>
  <si>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</si>
  <si>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</si>
  <si>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</si>
  <si>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</si>
  <si>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</si>
  <si>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</si>
  <si>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</si>
  <si>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</si>
  <si>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</si>
  <si>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</si>
  <si>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</si>
  <si>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</si>
  <si>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</si>
  <si>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</si>
  <si>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</si>
  <si>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</si>
  <si>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</si>
  <si>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</si>
  <si>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</si>
  <si>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</si>
  <si>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</si>
  <si>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</si>
  <si>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</si>
  <si>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</si>
  <si>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</si>
  <si>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</si>
  <si>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</si>
  <si>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</si>
  <si>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</si>
  <si>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</si>
  <si>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</si>
  <si>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</si>
  <si>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</si>
  <si>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</si>
  <si>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</si>
  <si>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</si>
  <si>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</si>
  <si>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</si>
  <si>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</si>
  <si>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</si>
  <si>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</si>
  <si>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</si>
  <si>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</si>
  <si>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</si>
  <si>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</si>
  <si>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</si>
  <si>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</si>
  <si>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</si>
  <si>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</si>
  <si>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</si>
  <si>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</si>
  <si>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</si>
  <si>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</si>
  <si>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</si>
  <si>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</si>
  <si>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</si>
  <si>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</si>
  <si>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</si>
  <si>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</si>
  <si>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</si>
  <si>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</si>
  <si>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</si>
  <si>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</si>
  <si>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</si>
  <si>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</si>
  <si>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</si>
  <si>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</si>
  <si>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</si>
  <si>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</si>
  <si>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</si>
  <si>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</si>
  <si>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</si>
  <si>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</si>
  <si>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</si>
  <si>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</si>
  <si>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</si>
  <si>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</si>
  <si>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</si>
  <si>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</si>
  <si>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</si>
  <si>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</si>
  <si>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</si>
  <si>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</si>
  <si>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</si>
  <si>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</si>
  <si>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</si>
  <si>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</si>
  <si>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</si>
  <si>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</si>
  <si>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</si>
  <si>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</si>
  <si>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</si>
  <si>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</si>
  <si>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</si>
  <si>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</si>
  <si>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</si>
  <si>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</si>
  <si>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</si>
  <si>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</si>
  <si>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</si>
  <si>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</si>
  <si>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</si>
  <si>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</si>
  <si>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</si>
  <si>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</si>
  <si>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</si>
  <si>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</si>
  <si>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</si>
  <si>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</si>
  <si>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</si>
  <si>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</si>
  <si>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</si>
  <si>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</si>
  <si>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</si>
  <si>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</si>
  <si>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</si>
  <si>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</si>
  <si>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</si>
  <si>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</si>
  <si>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</si>
  <si>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</si>
  <si>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</si>
  <si>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</si>
  <si>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</si>
  <si>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</si>
  <si>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</si>
  <si>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</si>
  <si>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</si>
  <si>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</si>
  <si>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</si>
  <si>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</si>
  <si>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</si>
  <si>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</si>
  <si>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</si>
  <si>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</si>
  <si>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</si>
  <si>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</si>
  <si>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</si>
  <si>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</si>
  <si>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</si>
  <si>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</si>
  <si>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</si>
  <si>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</si>
  <si>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</si>
  <si>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</si>
  <si>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</si>
  <si>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</si>
  <si>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</si>
  <si>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</si>
  <si>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</si>
  <si>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</si>
  <si>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</si>
  <si>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</si>
  <si>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</si>
  <si>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</si>
  <si>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</si>
  <si>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</si>
  <si>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</si>
  <si>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</si>
  <si>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</si>
  <si>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</si>
  <si>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</si>
  <si>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</si>
  <si>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</si>
  <si>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</si>
  <si>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</si>
  <si>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</si>
  <si>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</si>
  <si>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</si>
  <si>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</si>
  <si>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</si>
  <si>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</si>
  <si>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</si>
  <si>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</si>
  <si>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</si>
  <si>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</si>
  <si>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</si>
  <si>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</si>
  <si>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</si>
  <si>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</si>
  <si>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</si>
  <si>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</si>
  <si>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</si>
  <si>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</si>
  <si>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</si>
  <si>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</si>
  <si>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</si>
  <si>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</si>
  <si>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</si>
  <si>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</si>
  <si>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</si>
  <si>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</si>
  <si>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</si>
  <si>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</si>
  <si>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</si>
  <si>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</si>
  <si>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</si>
  <si>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</si>
  <si>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</si>
  <si>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</si>
  <si>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</si>
  <si>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</si>
  <si>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</si>
  <si>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</si>
  <si>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</si>
  <si>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</si>
  <si>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</si>
  <si>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</si>
  <si>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</si>
  <si>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</si>
  <si>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</si>
  <si>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</si>
  <si>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</si>
  <si>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</si>
  <si>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</si>
  <si>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</si>
  <si>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</si>
  <si>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</si>
  <si>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</si>
  <si>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</si>
  <si>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</si>
  <si>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</si>
  <si>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</si>
  <si>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</si>
  <si>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</si>
  <si>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</si>
  <si>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</si>
  <si>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</si>
  <si>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</si>
  <si>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</si>
  <si>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</si>
  <si>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</si>
  <si>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</si>
  <si>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</si>
  <si>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</si>
  <si>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</si>
  <si>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</si>
  <si>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</si>
  <si>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</si>
  <si>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</si>
  <si>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</si>
  <si>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</si>
  <si>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</si>
  <si>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</si>
  <si>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</si>
  <si>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</si>
  <si>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</si>
  <si>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</si>
  <si>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</si>
  <si>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</si>
  <si>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</si>
  <si>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</si>
  <si>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</si>
  <si>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</si>
  <si>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</si>
  <si>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</si>
  <si>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</si>
  <si>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</si>
  <si>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</si>
  <si>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</si>
  <si>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</si>
  <si>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</si>
  <si>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</si>
  <si>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</si>
  <si>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</si>
  <si>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</si>
  <si>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</si>
  <si>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</si>
  <si>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</si>
  <si>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</si>
  <si>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</si>
  <si>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</si>
  <si>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</si>
  <si>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</si>
  <si>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</si>
  <si>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</si>
  <si>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</si>
  <si>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</si>
  <si>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</si>
  <si>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</si>
  <si>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</si>
  <si>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</si>
  <si>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</si>
  <si>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</si>
  <si>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</si>
  <si>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</si>
  <si>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</si>
  <si>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</si>
  <si>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</si>
  <si>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</si>
  <si>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</si>
  <si>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</si>
  <si>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</si>
  <si>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</si>
  <si>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</si>
  <si>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</si>
  <si>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</si>
  <si>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</si>
  <si>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</si>
  <si>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</si>
  <si>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</si>
  <si>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</si>
  <si>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</si>
  <si>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</si>
  <si>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</si>
  <si>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</si>
  <si>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</si>
  <si>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</si>
  <si>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</si>
  <si>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</si>
  <si>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</si>
  <si>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</si>
  <si>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</si>
  <si>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</si>
  <si>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</si>
  <si>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</si>
  <si>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</si>
  <si>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</si>
  <si>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</si>
  <si>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</si>
  <si>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</si>
  <si>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</si>
  <si>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</si>
  <si>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</si>
  <si>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</si>
  <si>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</si>
  <si>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</si>
  <si>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</si>
  <si>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</si>
  <si>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</si>
  <si>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</si>
  <si>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</si>
  <si>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</si>
  <si>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</si>
  <si>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</si>
  <si>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</si>
  <si>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</si>
  <si>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</si>
  <si>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</si>
  <si>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</si>
  <si>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</si>
  <si>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</si>
  <si>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</si>
  <si>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</si>
  <si>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</si>
  <si>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</si>
  <si>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</si>
  <si>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</si>
  <si>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</si>
  <si>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</si>
  <si>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</si>
  <si>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</si>
  <si>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</si>
  <si>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</si>
  <si>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</si>
  <si>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</si>
  <si>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</si>
  <si>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</si>
  <si>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</si>
  <si>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</si>
  <si>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</si>
  <si>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</si>
  <si>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</si>
  <si>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</si>
  <si>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</si>
  <si>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</si>
  <si>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</si>
  <si>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</si>
  <si>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</si>
  <si>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</si>
  <si>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</si>
  <si>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</si>
  <si>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</si>
  <si>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</si>
  <si>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</si>
  <si>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</si>
  <si>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</si>
  <si>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</si>
  <si>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</si>
  <si>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</si>
  <si>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</si>
  <si>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</si>
  <si>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</si>
  <si>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</si>
  <si>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</si>
  <si>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</si>
  <si>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</si>
  <si>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</si>
  <si>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</si>
  <si>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</si>
  <si>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</si>
  <si>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</si>
  <si>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</si>
  <si>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</si>
  <si>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</si>
  <si>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</si>
  <si>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</si>
  <si>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</si>
  <si>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</si>
  <si>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</si>
  <si>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</si>
  <si>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</si>
  <si>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</si>
  <si>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</si>
  <si>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</si>
  <si>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</si>
  <si>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</si>
  <si>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</si>
  <si>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</si>
  <si>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</si>
  <si>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</si>
  <si>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</si>
  <si>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</si>
  <si>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</si>
  <si>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</si>
  <si>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</si>
  <si>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</si>
  <si>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</si>
  <si>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</si>
  <si>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</si>
  <si>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</si>
  <si>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</si>
  <si>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</si>
  <si>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</si>
  <si>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</si>
  <si>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</si>
  <si>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</si>
  <si>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</si>
  <si>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</si>
  <si>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</si>
  <si>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</si>
  <si>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</si>
  <si>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</si>
  <si>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</si>
  <si>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</si>
  <si>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</si>
  <si>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</si>
  <si>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</si>
  <si>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</si>
  <si>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</si>
  <si>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</si>
  <si>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</si>
  <si>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</si>
  <si>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</si>
  <si>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</si>
  <si>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</si>
  <si>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</si>
  <si>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</si>
  <si>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</si>
  <si>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</si>
  <si>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</si>
  <si>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</si>
  <si>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</si>
  <si>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</si>
  <si>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</si>
  <si>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</si>
  <si>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</si>
  <si>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</si>
  <si>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</si>
  <si>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</si>
  <si>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</si>
  <si>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</si>
  <si>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</si>
  <si>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</si>
  <si>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</si>
  <si>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</si>
  <si>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</si>
  <si>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</si>
  <si>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</si>
  <si>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</si>
  <si>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</si>
  <si>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</si>
  <si>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</si>
  <si>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</si>
  <si>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</si>
  <si>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</si>
  <si>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</si>
  <si>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</si>
  <si>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</si>
  <si>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</si>
  <si>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</si>
  <si>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</si>
  <si>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</si>
  <si>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</si>
  <si>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</si>
  <si>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</si>
  <si>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</si>
  <si>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</si>
  <si>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</si>
  <si>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</si>
  <si>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</si>
  <si>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</si>
  <si>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</si>
  <si>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</si>
  <si>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</si>
  <si>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</si>
  <si>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</si>
  <si>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</si>
  <si>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</si>
  <si>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</si>
  <si>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</si>
  <si>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</si>
  <si>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</si>
  <si>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</si>
  <si>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</si>
  <si>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</si>
  <si>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</si>
  <si>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</si>
  <si>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</si>
  <si>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</si>
  <si>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</si>
  <si>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</si>
  <si>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</si>
  <si>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</si>
  <si>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</si>
  <si>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</si>
  <si>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</si>
  <si>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</si>
  <si>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</si>
  <si>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</si>
  <si>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</si>
  <si>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</si>
  <si>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</si>
  <si>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</si>
  <si>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</si>
  <si>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</si>
  <si>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</si>
  <si>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</si>
  <si>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</si>
  <si>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</si>
  <si>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</si>
  <si>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</si>
  <si>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</si>
  <si>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</si>
  <si>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</si>
  <si>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</si>
  <si>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</si>
  <si>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</si>
  <si>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</si>
  <si>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</si>
  <si>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</si>
  <si>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</si>
  <si>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</si>
  <si>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</si>
  <si>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</si>
  <si>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</si>
  <si>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</si>
  <si>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</si>
  <si>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</si>
  <si>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</si>
  <si>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</si>
  <si>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</si>
  <si>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</si>
  <si>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</si>
  <si>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</si>
  <si>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</si>
  <si>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</si>
  <si>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</si>
  <si>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</si>
  <si>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</si>
  <si>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</si>
  <si>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</si>
  <si>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</si>
  <si>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</si>
  <si>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</si>
  <si>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</si>
  <si>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</si>
  <si>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</si>
  <si>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</si>
  <si>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</si>
  <si>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</si>
  <si>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</si>
  <si>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</si>
  <si>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</si>
  <si>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</si>
  <si>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</si>
  <si>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</si>
  <si>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</si>
  <si>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</si>
  <si>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</si>
  <si>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</si>
  <si>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</si>
  <si>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</si>
  <si>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</si>
  <si>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</si>
  <si>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</si>
  <si>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</si>
  <si>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</si>
  <si>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</si>
  <si>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</si>
  <si>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</si>
  <si>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</si>
  <si>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</si>
  <si>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</si>
  <si>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</si>
  <si>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</si>
  <si>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</si>
  <si>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</si>
  <si>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</si>
  <si>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</si>
  <si>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</si>
  <si>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</si>
  <si>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</si>
  <si>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</si>
  <si>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</si>
  <si>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</si>
  <si>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</si>
  <si>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</si>
  <si>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</si>
  <si>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</si>
  <si>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</si>
  <si>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</si>
  <si>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</si>
  <si>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</si>
  <si>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</si>
  <si>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</si>
  <si>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</si>
  <si>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</si>
  <si>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</si>
  <si>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</si>
  <si>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</si>
  <si>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</si>
  <si>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</si>
  <si>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</si>
  <si>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</si>
  <si>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</si>
  <si>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</si>
  <si>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</si>
  <si>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</si>
  <si>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</si>
  <si>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</si>
  <si>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</si>
  <si>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</si>
  <si>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</si>
  <si>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</si>
  <si>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</si>
  <si>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</si>
  <si>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</si>
  <si>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</si>
  <si>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</si>
  <si>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</si>
  <si>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</si>
  <si>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</si>
  <si>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</si>
  <si>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</si>
  <si>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</si>
  <si>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</si>
  <si>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</si>
  <si>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</si>
  <si>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</si>
  <si>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</si>
  <si>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</si>
  <si>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</si>
  <si>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</si>
  <si>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</si>
  <si>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</si>
  <si>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</si>
  <si>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</si>
  <si>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</si>
  <si>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</si>
  <si>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</si>
  <si>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</si>
  <si>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</si>
  <si>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</si>
  <si>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</si>
  <si>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</si>
  <si>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</si>
  <si>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</si>
  <si>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</si>
  <si>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</si>
  <si>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</si>
  <si>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</si>
  <si>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</si>
  <si>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</si>
  <si>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</si>
  <si>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</si>
  <si>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</si>
  <si>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</si>
  <si>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</si>
  <si>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</si>
  <si>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</si>
  <si>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</si>
  <si>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</si>
  <si>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</si>
  <si>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</si>
  <si>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</si>
  <si>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</si>
  <si>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</si>
  <si>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</si>
  <si>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</si>
  <si>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</si>
  <si>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</si>
  <si>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</si>
  <si>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</si>
  <si>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</si>
  <si>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</si>
  <si>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</si>
  <si>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</si>
  <si>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</si>
  <si>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</si>
  <si>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</si>
  <si>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</si>
  <si>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</si>
  <si>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</si>
  <si>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</si>
  <si>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</si>
  <si>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</si>
  <si>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</si>
  <si>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</si>
  <si>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</si>
  <si>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</si>
  <si>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</si>
  <si>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</si>
  <si>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</si>
  <si>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</si>
  <si>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</si>
  <si>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</si>
  <si>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</si>
  <si>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</si>
  <si>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</si>
  <si>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</si>
  <si>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</si>
  <si>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</si>
  <si>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</si>
  <si>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</si>
  <si>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</si>
  <si>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</si>
  <si>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</si>
  <si>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</si>
  <si>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</si>
  <si>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</si>
  <si>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</si>
  <si>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</si>
  <si>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</si>
  <si>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</si>
  <si>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</si>
  <si>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</si>
  <si>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</si>
  <si>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</si>
  <si>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</si>
  <si>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</si>
  <si>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</si>
  <si>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</si>
  <si>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</si>
  <si>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</si>
  <si>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</si>
  <si>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</si>
  <si>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</si>
  <si>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</si>
  <si>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</si>
  <si>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</si>
  <si>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</si>
  <si>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</si>
  <si>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</si>
  <si>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</si>
  <si>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</si>
  <si>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</si>
  <si>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</si>
  <si>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</si>
  <si>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</si>
  <si>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</si>
  <si>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</si>
  <si>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</si>
  <si>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</si>
  <si>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</si>
  <si>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</si>
  <si>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</si>
  <si>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</si>
  <si>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</si>
  <si>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</si>
  <si>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</si>
  <si>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</si>
  <si>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</si>
  <si>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</si>
  <si>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</si>
  <si>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</si>
  <si>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</si>
  <si>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</si>
  <si>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</si>
  <si>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</si>
  <si>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</si>
  <si>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</si>
  <si>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</si>
  <si>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</si>
  <si>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</si>
  <si>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</si>
  <si>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</si>
  <si>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</si>
  <si>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</si>
  <si>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</si>
  <si>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</si>
  <si>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</si>
  <si>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</si>
  <si>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</si>
  <si>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</si>
  <si>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</si>
  <si>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</si>
  <si>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</si>
  <si>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</si>
  <si>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</si>
  <si>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</si>
  <si>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</si>
  <si>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</si>
  <si>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</si>
  <si>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</si>
  <si>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</si>
  <si>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</si>
  <si>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</si>
  <si>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</si>
  <si>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</si>
  <si>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</si>
  <si>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</si>
  <si>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</si>
  <si>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</si>
  <si>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</si>
  <si>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</si>
  <si>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</si>
  <si>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</si>
  <si>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</si>
  <si>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</si>
  <si>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</si>
  <si>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</si>
  <si>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</si>
  <si>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</si>
  <si>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</si>
  <si>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</si>
  <si>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</si>
  <si>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</si>
  <si>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</si>
  <si>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</si>
  <si>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</si>
  <si>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</si>
  <si>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</si>
  <si>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</si>
  <si>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</si>
  <si>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</si>
  <si>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</si>
  <si>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</si>
  <si>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</si>
  <si>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</si>
  <si>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</si>
  <si>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</si>
  <si>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</si>
  <si>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</si>
  <si>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</si>
  <si>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</si>
  <si>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</si>
  <si>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</si>
  <si>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</si>
  <si>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</si>
  <si>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</si>
  <si>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</si>
  <si>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</si>
  <si>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</si>
  <si>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</si>
  <si>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</si>
  <si>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</si>
  <si>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</si>
  <si>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</si>
  <si>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</si>
  <si>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</si>
  <si>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</si>
  <si>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</si>
  <si>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</si>
  <si>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</si>
  <si>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</si>
  <si>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</si>
  <si>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</si>
  <si>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</si>
  <si>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</si>
  <si>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</si>
  <si>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</si>
  <si>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</si>
  <si>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</si>
  <si>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</si>
  <si>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</si>
  <si>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</si>
  <si>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</si>
  <si>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</si>
  <si>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</si>
  <si>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</si>
  <si>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</si>
  <si>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</si>
  <si>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</si>
  <si>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</si>
  <si>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</si>
  <si>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</si>
  <si>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</si>
  <si>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</si>
  <si>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</si>
  <si>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</si>
  <si>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</si>
  <si>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</si>
  <si>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</si>
  <si>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</si>
  <si>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</si>
  <si>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</si>
  <si>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</si>
  <si>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</si>
  <si>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</si>
  <si>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</si>
  <si>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</si>
  <si>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</si>
  <si>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</si>
  <si>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</si>
  <si>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</si>
  <si>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</si>
  <si>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</si>
  <si>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</si>
  <si>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</si>
  <si>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</si>
  <si>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</si>
  <si>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</si>
  <si>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</si>
  <si>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</si>
  <si>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</si>
  <si>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</si>
  <si>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</si>
  <si>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</si>
  <si>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</si>
  <si>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</si>
  <si>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</si>
  <si>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</si>
  <si>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</si>
  <si>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</si>
  <si>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</si>
  <si>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</si>
  <si>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</si>
  <si>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</si>
  <si>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</si>
  <si>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</si>
  <si>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</si>
  <si>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</si>
  <si>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</si>
  <si>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</si>
  <si>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</si>
  <si>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</si>
  <si>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</si>
  <si>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</si>
  <si>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</si>
  <si>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</si>
  <si>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</si>
  <si>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</si>
  <si>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</si>
  <si>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</si>
  <si>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</si>
  <si>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</si>
  <si>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</si>
  <si>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</si>
  <si>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</si>
  <si>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</si>
  <si>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</si>
  <si>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</si>
  <si>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</si>
  <si>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</si>
  <si>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</si>
  <si>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</si>
  <si>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</si>
  <si>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</si>
  <si>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</si>
  <si>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</si>
  <si>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</si>
  <si>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</si>
  <si>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</si>
  <si>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</si>
  <si>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</si>
  <si>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</si>
  <si>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</si>
  <si>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</si>
  <si>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</si>
  <si>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</si>
  <si>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</si>
  <si>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</si>
  <si>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</si>
  <si>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</si>
  <si>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</si>
  <si>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</si>
  <si>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</si>
  <si>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</si>
  <si>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</si>
  <si>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</si>
  <si>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</si>
  <si>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</si>
  <si>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</si>
  <si>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</si>
  <si>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</si>
  <si>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</si>
  <si>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</si>
  <si>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</si>
  <si>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</si>
  <si>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</si>
  <si>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</si>
  <si>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</si>
  <si>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</si>
  <si>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</si>
  <si>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</si>
  <si>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</si>
  <si>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</si>
  <si>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</si>
  <si>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</si>
  <si>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</si>
  <si>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</si>
  <si>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</si>
  <si>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</si>
  <si>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</si>
  <si>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</si>
  <si>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</si>
  <si>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</si>
  <si>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</si>
  <si>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</si>
  <si>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</si>
  <si>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</si>
  <si>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</si>
  <si>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</si>
  <si>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</si>
  <si>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</si>
  <si>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</si>
  <si>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</si>
  <si>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</si>
  <si>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</si>
  <si>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</si>
  <si>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</si>
  <si>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</si>
  <si>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</si>
  <si>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</si>
  <si>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</si>
  <si>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</si>
  <si>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</si>
  <si>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</si>
  <si>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</si>
  <si>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</si>
  <si>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</si>
  <si>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</si>
  <si>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</si>
  <si>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</si>
  <si>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</si>
  <si>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</si>
  <si>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</si>
  <si>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</si>
  <si>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</si>
  <si>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</si>
  <si>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</si>
  <si>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</si>
  <si>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</si>
  <si>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</si>
  <si>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</si>
  <si>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</si>
  <si>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</si>
  <si>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</si>
  <si>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</si>
  <si>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</si>
  <si>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</si>
  <si>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</si>
  <si>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</si>
  <si>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</si>
  <si>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</si>
  <si>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</si>
  <si>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</si>
  <si>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</si>
  <si>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</si>
  <si>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</si>
  <si>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</si>
  <si>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</si>
  <si>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</si>
  <si>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</si>
  <si>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</si>
  <si>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</si>
  <si>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</si>
  <si>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</si>
  <si>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</si>
  <si>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</si>
  <si>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</si>
  <si>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</si>
  <si>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</si>
  <si>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</si>
  <si>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</si>
  <si>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</si>
  <si>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</si>
  <si>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</si>
  <si>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</si>
  <si>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</si>
  <si>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</si>
  <si>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</si>
  <si>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</si>
  <si>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</si>
  <si>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</si>
  <si>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</si>
  <si>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</si>
  <si>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</si>
  <si>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</si>
  <si>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</si>
  <si>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</si>
  <si>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</si>
  <si>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</si>
  <si>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</si>
  <si>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</si>
  <si>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</si>
  <si>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</si>
  <si>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</si>
  <si>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</si>
  <si>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</si>
  <si>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</si>
  <si>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</si>
  <si>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</si>
  <si>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</si>
  <si>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</si>
  <si>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</si>
  <si>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</si>
  <si>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</si>
  <si>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</si>
  <si>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</si>
  <si>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</si>
  <si>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</si>
  <si>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</si>
  <si>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</si>
  <si>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</si>
  <si>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</si>
  <si>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</si>
  <si>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</si>
  <si>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</si>
  <si>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</si>
  <si>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</si>
  <si>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</si>
  <si>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</si>
  <si>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</si>
  <si>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</si>
  <si>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</si>
  <si>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</si>
  <si>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</si>
  <si>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</si>
  <si>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</si>
  <si>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</si>
  <si>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</si>
  <si>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</si>
  <si>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</si>
  <si>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</si>
  <si>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</si>
  <si>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</si>
  <si>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</si>
  <si>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</si>
  <si>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</si>
  <si>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</si>
  <si>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</si>
  <si>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</si>
  <si>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</si>
  <si>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</si>
  <si>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</si>
  <si>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</si>
  <si>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</si>
  <si>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</si>
  <si>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</si>
  <si>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</si>
  <si>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</si>
  <si>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</si>
  <si>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</si>
  <si>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</si>
  <si>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</si>
  <si>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</si>
  <si>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</si>
  <si>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</si>
  <si>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</si>
  <si>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</si>
  <si>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</si>
  <si>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</si>
  <si>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</si>
  <si>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</si>
  <si>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</si>
  <si>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</si>
  <si>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</si>
  <si>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</si>
  <si>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</si>
  <si>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</si>
  <si>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</si>
  <si>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</si>
  <si>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</si>
  <si>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</si>
  <si>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</si>
  <si>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</si>
  <si>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</si>
  <si>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</si>
  <si>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</si>
  <si>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</si>
  <si>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</si>
  <si>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</si>
  <si>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</si>
  <si>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</si>
  <si>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</si>
  <si>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</si>
  <si>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</si>
  <si>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</si>
  <si>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</si>
  <si>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</si>
  <si>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</si>
  <si>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</si>
  <si>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</si>
  <si>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</si>
  <si>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</si>
  <si>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</si>
  <si>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</si>
  <si>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</si>
  <si>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</si>
  <si>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</si>
  <si>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</si>
  <si>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</si>
  <si>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</si>
  <si>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</si>
  <si>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</si>
  <si>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</si>
  <si>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</si>
  <si>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</si>
  <si>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</si>
  <si>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</si>
  <si>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</si>
  <si>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</si>
  <si>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</si>
  <si>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</si>
  <si>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</si>
  <si>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</si>
  <si>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</si>
  <si>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</si>
  <si>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</si>
  <si>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</si>
  <si>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</si>
  <si>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</si>
  <si>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</si>
  <si>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</si>
  <si>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</si>
  <si>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</si>
  <si>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</si>
  <si>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</si>
  <si>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</si>
  <si>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</si>
  <si>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</si>
  <si>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</si>
  <si>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</si>
  <si>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</si>
  <si>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</si>
  <si>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</si>
  <si>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</si>
  <si>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</si>
  <si>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</si>
  <si>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</si>
  <si>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</si>
  <si>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</si>
  <si>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</si>
  <si>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</si>
  <si>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</si>
  <si>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</si>
  <si>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</si>
  <si>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</si>
  <si>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</si>
  <si>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</si>
  <si>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</si>
  <si>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</si>
  <si>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</si>
  <si>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</si>
  <si>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</si>
  <si>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</si>
  <si>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</si>
  <si>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</si>
  <si>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</si>
  <si>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</si>
  <si>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</si>
  <si>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</si>
  <si>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</si>
  <si>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</si>
  <si>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</si>
  <si>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</si>
  <si>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</si>
  <si>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</si>
  <si>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</si>
  <si>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</si>
  <si>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</si>
  <si>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</si>
  <si>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</si>
  <si>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</si>
  <si>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</si>
  <si>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</si>
  <si>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</si>
  <si>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</si>
  <si>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</si>
  <si>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</si>
  <si>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</si>
  <si>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</si>
  <si>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</si>
  <si>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</si>
  <si>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</si>
  <si>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</si>
  <si>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</si>
  <si>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</si>
  <si>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</si>
  <si>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</si>
  <si>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</si>
  <si>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</si>
  <si>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</si>
  <si>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</si>
  <si>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</si>
  <si>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</si>
  <si>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</si>
  <si>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</si>
  <si>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</si>
  <si>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</si>
  <si>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</si>
  <si>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</si>
  <si>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</si>
  <si>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</si>
  <si>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</si>
  <si>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</si>
  <si>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</si>
  <si>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</si>
  <si>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</si>
  <si>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</si>
  <si>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</si>
  <si>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</si>
  <si>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</si>
  <si>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</si>
  <si>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</si>
  <si>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</si>
  <si>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</si>
  <si>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</si>
  <si>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</si>
  <si>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</si>
  <si>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</si>
  <si>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</si>
  <si>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</si>
  <si>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</si>
  <si>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</si>
  <si>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</si>
  <si>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</si>
  <si>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</si>
  <si>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</si>
  <si>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</si>
  <si>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</si>
  <si>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</si>
  <si>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</si>
  <si>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</si>
  <si>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</si>
  <si>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</si>
  <si>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</si>
  <si>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</si>
  <si>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</si>
  <si>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</si>
  <si>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</si>
  <si>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</si>
  <si>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</si>
  <si>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</si>
  <si>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</si>
  <si>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</si>
  <si>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</si>
  <si>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</si>
  <si>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</si>
  <si>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</si>
  <si>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</si>
  <si>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</si>
  <si>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</si>
  <si>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</si>
  <si>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</si>
  <si>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</si>
  <si>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</si>
  <si>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</si>
  <si>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</si>
  <si>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</si>
  <si>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</si>
  <si>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</si>
  <si>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</si>
  <si>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</si>
  <si>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</si>
  <si>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</si>
  <si>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</si>
  <si>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</si>
  <si>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</si>
  <si>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</si>
  <si>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</si>
  <si>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</si>
  <si>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</si>
  <si>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</si>
  <si>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</si>
  <si>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</si>
  <si>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</si>
  <si>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</si>
  <si>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</si>
  <si>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</si>
  <si>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</si>
  <si>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</si>
  <si>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</si>
  <si>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</si>
  <si>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</si>
  <si>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</si>
  <si>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</si>
  <si>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</si>
  <si>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</si>
  <si>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</si>
  <si>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</si>
  <si>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</si>
  <si>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</si>
  <si>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</si>
  <si>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</si>
  <si>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</si>
  <si>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</si>
  <si>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</si>
  <si>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</si>
  <si>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</si>
  <si>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</si>
  <si>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</si>
  <si>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</si>
  <si>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</si>
  <si>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</si>
  <si>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</si>
  <si>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</si>
  <si>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</si>
  <si>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</si>
  <si>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</si>
  <si>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</si>
  <si>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</si>
  <si>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</si>
  <si>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</si>
  <si>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</si>
  <si>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</si>
  <si>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</si>
  <si>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</si>
  <si>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</si>
  <si>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</si>
  <si>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</si>
  <si>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</si>
  <si>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</si>
  <si>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</si>
  <si>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</si>
  <si>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</si>
  <si>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</si>
  <si>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</si>
  <si>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</si>
  <si>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</si>
  <si>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</si>
  <si>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</si>
  <si>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</si>
  <si>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</si>
  <si>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</si>
  <si>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</si>
  <si>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</si>
  <si>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</si>
  <si>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</si>
  <si>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</si>
  <si>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</si>
  <si>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</si>
  <si>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</si>
  <si>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</si>
  <si>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</si>
  <si>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</si>
  <si>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</si>
  <si>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</si>
  <si>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</si>
  <si>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</si>
  <si>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</si>
  <si>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</si>
  <si>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</si>
  <si>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</si>
  <si>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</si>
  <si>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</si>
  <si>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</si>
  <si>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</si>
  <si>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</si>
  <si>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</si>
  <si>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</si>
  <si>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</si>
  <si>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</si>
  <si>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</si>
  <si>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</si>
  <si>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</si>
  <si>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</si>
  <si>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</si>
  <si>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</si>
  <si>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</si>
  <si>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</si>
  <si>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</si>
  <si>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</si>
  <si>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</si>
  <si>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</si>
  <si>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</si>
  <si>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</si>
  <si>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</si>
  <si>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</si>
  <si>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</si>
  <si>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</si>
  <si>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</si>
  <si>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</si>
  <si>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</si>
  <si>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</si>
  <si>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</si>
  <si>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</si>
  <si>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</si>
  <si>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</si>
  <si>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</si>
  <si>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</si>
  <si>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</si>
  <si>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</si>
  <si>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</si>
  <si>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</si>
  <si>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</si>
  <si>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</si>
  <si>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</si>
  <si>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</si>
  <si>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</si>
  <si>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</si>
  <si>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</si>
  <si>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</si>
  <si>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</si>
  <si>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</si>
  <si>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</si>
  <si>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</si>
  <si>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</si>
  <si>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</si>
  <si>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</si>
  <si>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</si>
  <si>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</si>
  <si>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</si>
  <si>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</si>
  <si>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</si>
  <si>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</si>
  <si>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</si>
  <si>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</si>
  <si>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</si>
  <si>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</si>
  <si>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</si>
  <si>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</si>
  <si>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</si>
  <si>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</si>
  <si>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</si>
  <si>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</si>
  <si>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</si>
  <si>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</si>
  <si>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</si>
  <si>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</si>
  <si>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</si>
  <si>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</si>
  <si>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</si>
  <si>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</si>
  <si>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</si>
  <si>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</si>
  <si>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</si>
  <si>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</si>
  <si>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</si>
  <si>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</si>
  <si>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</si>
  <si>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</si>
  <si>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</si>
  <si>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</si>
  <si>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</si>
  <si>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</si>
  <si>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</si>
  <si>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</si>
  <si>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</si>
  <si>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</si>
  <si>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</si>
  <si>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</si>
  <si>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</si>
  <si>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</si>
  <si>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</si>
  <si>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</si>
  <si>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</si>
  <si>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</si>
  <si>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</si>
  <si>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</si>
  <si>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</si>
  <si>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</si>
  <si>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</si>
  <si>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</si>
  <si>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</si>
  <si>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</si>
  <si>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</si>
  <si>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</si>
  <si>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</si>
  <si>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</si>
  <si>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</si>
  <si>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</si>
  <si>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</si>
  <si>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</si>
  <si>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</si>
  <si>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</si>
  <si>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</si>
  <si>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</si>
  <si>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</si>
  <si>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</si>
  <si>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</si>
  <si>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</si>
  <si>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</si>
  <si>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</si>
  <si>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</si>
  <si>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</si>
  <si>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</si>
  <si>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</si>
  <si>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</si>
  <si>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</si>
  <si>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</si>
  <si>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</si>
  <si>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</si>
  <si>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</si>
  <si>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</si>
  <si>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</si>
  <si>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</si>
  <si>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</si>
  <si>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</si>
  <si>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</si>
  <si>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</si>
  <si>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</si>
  <si>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</si>
  <si>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</si>
  <si>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</si>
  <si>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</si>
  <si>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</si>
  <si>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</si>
  <si>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</si>
  <si>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</si>
  <si>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</si>
  <si>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</si>
  <si>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</si>
  <si>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</si>
  <si>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</si>
  <si>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</si>
  <si>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</si>
  <si>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</si>
  <si>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</si>
  <si>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</si>
  <si>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</si>
  <si>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</si>
  <si>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</si>
  <si>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</si>
  <si>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</si>
  <si>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</si>
  <si>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</si>
  <si>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</si>
  <si>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</si>
  <si>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</si>
  <si>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</si>
  <si>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</si>
  <si>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</si>
  <si>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</si>
  <si>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</si>
  <si>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</si>
  <si>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</si>
  <si>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</si>
  <si>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</si>
  <si>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</si>
  <si>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</si>
  <si>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</si>
  <si>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</si>
  <si>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</si>
  <si>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</si>
  <si>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</si>
  <si>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</si>
  <si>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</si>
  <si>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</si>
  <si>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</si>
  <si>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</si>
  <si>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</si>
  <si>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</si>
  <si>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</si>
  <si>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</si>
  <si>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</si>
  <si>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</si>
  <si>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</si>
  <si>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</si>
  <si>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</si>
  <si>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</si>
  <si>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</si>
  <si>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</si>
  <si>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</si>
  <si>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</si>
  <si>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</si>
  <si>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</si>
  <si>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</si>
  <si>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</si>
  <si>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</si>
  <si>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</si>
  <si>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</si>
  <si>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</si>
  <si>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</si>
  <si>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</si>
  <si>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</si>
  <si>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</si>
  <si>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</si>
  <si>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</si>
  <si>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</si>
  <si>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</si>
  <si>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</si>
  <si>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</si>
  <si>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</si>
  <si>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</si>
  <si>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</si>
  <si>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</si>
  <si>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</si>
  <si>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</si>
  <si>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</si>
  <si>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</si>
  <si>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</si>
  <si>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</si>
  <si>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</si>
  <si>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</si>
  <si>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</si>
  <si>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</si>
  <si>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</si>
  <si>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</si>
  <si>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</si>
  <si>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</si>
  <si>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</si>
  <si>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</si>
  <si>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</si>
  <si>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</si>
  <si>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</si>
  <si>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</si>
  <si>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</si>
  <si>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</si>
  <si>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</si>
  <si>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</si>
  <si>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</si>
  <si>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</si>
  <si>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</si>
  <si>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</si>
  <si>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</si>
  <si>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</si>
  <si>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</si>
  <si>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</si>
  <si>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</si>
  <si>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</si>
  <si>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</si>
  <si>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</si>
  <si>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</si>
  <si>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</si>
  <si>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</si>
  <si>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</si>
  <si>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</si>
  <si>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</si>
  <si>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</si>
  <si>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</si>
  <si>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</si>
  <si>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</si>
  <si>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</si>
  <si>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</si>
  <si>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</si>
  <si>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</si>
  <si>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</si>
  <si>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</si>
  <si>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</si>
  <si>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</si>
  <si>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</si>
  <si>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</si>
  <si>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</si>
  <si>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</si>
  <si>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</si>
  <si>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</si>
  <si>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</si>
  <si>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</si>
  <si>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</si>
  <si>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</si>
  <si>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</si>
  <si>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</si>
  <si>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</si>
  <si>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</si>
  <si>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</si>
  <si>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</si>
  <si>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</si>
  <si>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</si>
  <si>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</si>
  <si>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</si>
  <si>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</si>
  <si>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</si>
  <si>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</si>
  <si>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</si>
  <si>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</si>
  <si>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</si>
  <si>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</si>
  <si>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</si>
  <si>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</si>
  <si>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</si>
  <si>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</si>
  <si>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</si>
  <si>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</si>
  <si>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</si>
  <si>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</si>
  <si>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</si>
  <si>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</si>
  <si>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</si>
  <si>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</si>
  <si>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</si>
  <si>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</si>
  <si>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</si>
  <si>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</si>
  <si>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</si>
  <si>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</si>
  <si>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</si>
  <si>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</si>
  <si>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</si>
  <si>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</si>
  <si>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</si>
  <si>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</si>
  <si>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</si>
  <si>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</si>
  <si>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</si>
  <si>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</si>
  <si>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</si>
  <si>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</si>
  <si>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</si>
  <si>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</si>
  <si>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</si>
  <si>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</si>
  <si>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</si>
  <si>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</si>
  <si>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</si>
  <si>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</si>
  <si>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</si>
  <si>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</si>
  <si>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</si>
  <si>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</si>
  <si>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</si>
  <si>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</si>
  <si>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</si>
  <si>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</si>
  <si>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</si>
  <si>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</si>
  <si>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</si>
  <si>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</si>
  <si>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</si>
  <si>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</si>
  <si>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</si>
  <si>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</si>
  <si>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</si>
  <si>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</si>
  <si>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</si>
  <si>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</si>
  <si>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</si>
  <si>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</si>
  <si>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</si>
  <si>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</si>
  <si>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</si>
  <si>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</si>
  <si>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</si>
  <si>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</si>
  <si>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</si>
  <si>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</si>
  <si>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</si>
  <si>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</si>
  <si>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</si>
  <si>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</si>
  <si>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</si>
  <si>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</si>
  <si>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</si>
  <si>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</si>
  <si>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</si>
  <si>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</si>
  <si>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</si>
  <si>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</si>
  <si>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</si>
  <si>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</si>
  <si>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</si>
  <si>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</si>
  <si>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</si>
  <si>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</si>
  <si>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</si>
  <si>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</si>
  <si>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</si>
  <si>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</si>
  <si>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</si>
  <si>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</si>
  <si>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</si>
  <si>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</si>
  <si>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</si>
  <si>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</si>
  <si>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</si>
  <si>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</si>
  <si>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</si>
  <si>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</si>
  <si>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</si>
  <si>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</si>
  <si>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</si>
  <si>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</si>
  <si>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</si>
  <si>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</si>
  <si>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</si>
  <si>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</si>
  <si>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</si>
  <si>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</si>
  <si>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</si>
  <si>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</si>
  <si>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</si>
  <si>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</si>
  <si>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</si>
  <si>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</si>
  <si>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</si>
  <si>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</si>
  <si>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</si>
  <si>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</si>
  <si>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</si>
  <si>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</si>
  <si>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</si>
  <si>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</si>
  <si>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</si>
  <si>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</si>
  <si>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</si>
  <si>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</si>
  <si>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</si>
  <si>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</si>
  <si>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</si>
  <si>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</si>
  <si>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</si>
  <si>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</si>
  <si>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</si>
  <si>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</si>
  <si>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</si>
  <si>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</si>
  <si>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</si>
  <si>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</si>
  <si>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</si>
  <si>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</si>
  <si>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</si>
  <si>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</si>
  <si>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</si>
  <si>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</si>
  <si>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</si>
  <si>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</si>
  <si>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</si>
  <si>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</si>
  <si>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</si>
  <si>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</si>
  <si>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</si>
  <si>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</si>
  <si>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</si>
  <si>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</si>
  <si>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</si>
  <si>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</si>
  <si>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</si>
  <si>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</si>
  <si>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</si>
  <si>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</si>
  <si>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</si>
  <si>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</si>
  <si>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</si>
  <si>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</si>
  <si>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</si>
  <si>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</si>
  <si>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</si>
  <si>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</si>
  <si>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</si>
  <si>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</si>
  <si>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</si>
  <si>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</si>
  <si>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</si>
  <si>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</si>
  <si>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</si>
  <si>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</si>
  <si>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</si>
  <si>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</si>
  <si>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</si>
  <si>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</si>
  <si>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</si>
  <si>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</si>
  <si>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</si>
  <si>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</si>
  <si>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</si>
  <si>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</si>
  <si>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</si>
  <si>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</si>
  <si>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</si>
  <si>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</si>
  <si>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</si>
  <si>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</si>
  <si>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</si>
  <si>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</si>
  <si>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</si>
  <si>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</si>
  <si>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</si>
  <si>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</si>
  <si>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</si>
  <si>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</si>
  <si>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</si>
  <si>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</si>
  <si>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</si>
  <si>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</si>
  <si>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</si>
  <si>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</si>
  <si>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</si>
  <si>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</si>
  <si>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</si>
  <si>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</si>
  <si>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</si>
  <si>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</si>
  <si>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</si>
  <si>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</si>
  <si>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</si>
  <si>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</si>
  <si>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</si>
  <si>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</si>
  <si>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</si>
  <si>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</si>
  <si>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</si>
  <si>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</si>
  <si>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</si>
  <si>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</si>
  <si>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</si>
  <si>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</si>
  <si>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</si>
  <si>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</si>
  <si>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</si>
  <si>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</si>
  <si>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</si>
  <si>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</si>
  <si>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</si>
  <si>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</si>
  <si>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</si>
  <si>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</si>
  <si>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</si>
  <si>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</si>
  <si>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</si>
  <si>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</si>
  <si>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</si>
  <si>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</si>
  <si>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</si>
  <si>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</si>
  <si>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</si>
  <si>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</si>
  <si>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</si>
  <si>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</si>
  <si>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</si>
  <si>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</si>
  <si>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</si>
  <si>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</si>
  <si>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</si>
  <si>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</si>
  <si>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</si>
  <si>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</si>
  <si>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</si>
  <si>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</si>
  <si>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</si>
  <si>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</si>
  <si>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</si>
  <si>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</si>
  <si>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</si>
  <si>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</si>
  <si>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</si>
  <si>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</si>
  <si>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</si>
  <si>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</si>
  <si>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</si>
  <si>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</si>
  <si>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</si>
  <si>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</si>
  <si>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</si>
  <si>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</si>
  <si>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</si>
  <si>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</si>
  <si>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</si>
  <si>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</si>
  <si>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</si>
  <si>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</si>
  <si>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</si>
  <si>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</si>
  <si>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</si>
  <si>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</si>
  <si>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</si>
  <si>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</si>
  <si>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</si>
  <si>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</si>
  <si>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</si>
  <si>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</si>
  <si>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</si>
  <si>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</si>
  <si>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</si>
  <si>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</si>
  <si>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</si>
  <si>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</si>
  <si>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</si>
  <si>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</si>
  <si>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</si>
  <si>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</si>
  <si>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</si>
  <si>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</si>
  <si>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</si>
  <si>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</si>
  <si>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</si>
  <si>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</si>
  <si>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</si>
  <si>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</si>
  <si>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</si>
  <si>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</si>
  <si>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</si>
  <si>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</si>
  <si>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</si>
  <si>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</si>
  <si>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</si>
  <si>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</si>
  <si>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</si>
  <si>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</si>
  <si>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</si>
  <si>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</si>
  <si>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</si>
  <si>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</si>
  <si>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</si>
  <si>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</si>
  <si>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</si>
  <si>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</si>
  <si>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</si>
  <si>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</si>
  <si>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</si>
  <si>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</si>
  <si>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</si>
  <si>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</si>
  <si>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</si>
  <si>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</si>
  <si>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</si>
  <si>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</si>
  <si>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</si>
  <si>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</si>
  <si>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</si>
  <si>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</si>
  <si>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</si>
  <si>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</si>
  <si>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</si>
  <si>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</si>
  <si>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</si>
  <si>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</si>
  <si>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</si>
  <si>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</si>
  <si>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</si>
  <si>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</si>
  <si>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</si>
  <si>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</si>
  <si>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</si>
  <si>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</si>
  <si>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</si>
  <si>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</si>
  <si>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</si>
  <si>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</si>
  <si>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</si>
  <si>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</si>
  <si>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</si>
  <si>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</si>
  <si>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</si>
  <si>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</si>
  <si>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</si>
  <si>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</si>
  <si>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</si>
  <si>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</si>
  <si>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</si>
  <si>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</si>
  <si>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</si>
  <si>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</si>
  <si>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</si>
  <si>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</si>
  <si>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</si>
  <si>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</si>
  <si>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</si>
  <si>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</si>
  <si>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</si>
  <si>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</si>
  <si>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</si>
  <si>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</si>
  <si>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</si>
  <si>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</si>
  <si>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</si>
  <si>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</si>
  <si>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</si>
  <si>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</si>
  <si>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</si>
  <si>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</si>
  <si>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</si>
  <si>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</si>
  <si>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</si>
  <si>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</si>
  <si>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</si>
  <si>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</si>
  <si>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</si>
  <si>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</si>
  <si>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</si>
  <si>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</si>
  <si>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</si>
  <si>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</si>
  <si>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</si>
  <si>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</si>
  <si>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</si>
  <si>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</si>
  <si>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</si>
  <si>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</si>
  <si>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</si>
  <si>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</si>
  <si>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</si>
  <si>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</si>
  <si>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</si>
  <si>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</si>
  <si>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</si>
  <si>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</si>
  <si>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</si>
  <si>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</si>
  <si>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</si>
  <si>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</si>
  <si>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</si>
  <si>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</si>
  <si>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</si>
  <si>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</si>
  <si>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</si>
  <si>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</si>
  <si>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</si>
  <si>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</si>
  <si>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</si>
  <si>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</si>
  <si>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</si>
  <si>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</si>
  <si>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</si>
  <si>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</si>
  <si>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</si>
  <si>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</si>
  <si>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</si>
  <si>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</si>
  <si>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</si>
  <si>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</si>
  <si>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</si>
  <si>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</si>
  <si>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</si>
  <si>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</si>
  <si>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</si>
  <si>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</si>
  <si>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</si>
  <si>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</si>
  <si>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</si>
  <si>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</si>
  <si>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</si>
  <si>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</si>
  <si>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</si>
  <si>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</si>
  <si>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</si>
  <si>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</si>
  <si>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</si>
  <si>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</si>
  <si>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</si>
  <si>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</si>
  <si>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</si>
  <si>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</si>
  <si>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</si>
  <si>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</si>
  <si>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</si>
  <si>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</si>
  <si>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</si>
  <si>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</si>
  <si>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</si>
  <si>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</si>
  <si>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</si>
  <si>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</si>
  <si>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</si>
  <si>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</si>
  <si>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</si>
  <si>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</si>
  <si>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</si>
  <si>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</si>
  <si>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</si>
  <si>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</si>
  <si>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</si>
  <si>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</si>
  <si>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</si>
  <si>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</si>
  <si>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</si>
  <si>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</si>
  <si>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</si>
  <si>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</si>
  <si>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</si>
  <si>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</si>
  <si>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</si>
  <si>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</si>
  <si>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</si>
  <si>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</si>
  <si>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</si>
  <si>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</si>
  <si>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</si>
  <si>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</si>
  <si>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</si>
  <si>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</si>
  <si>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</si>
  <si>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</si>
  <si>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</si>
  <si>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</si>
  <si>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</si>
  <si>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</si>
  <si>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</si>
  <si>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</si>
  <si>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</si>
  <si>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</si>
  <si>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</si>
  <si>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</si>
  <si>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</si>
  <si>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</si>
  <si>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</si>
  <si>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</si>
  <si>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</si>
  <si>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</si>
  <si>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</si>
  <si>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</si>
  <si>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</si>
  <si>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</si>
  <si>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</si>
  <si>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</si>
  <si>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</si>
  <si>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</si>
  <si>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</si>
  <si>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</si>
  <si>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</si>
  <si>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</si>
  <si>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</si>
  <si>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</si>
  <si>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</si>
  <si>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</si>
  <si>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</si>
  <si>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</si>
  <si>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</si>
  <si>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</si>
  <si>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</si>
  <si>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</si>
  <si>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</si>
  <si>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</si>
  <si>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</si>
  <si>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</si>
  <si>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</si>
  <si>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</si>
  <si>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</si>
  <si>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</si>
  <si>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</si>
  <si>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</si>
  <si>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</si>
  <si>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</si>
  <si>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</si>
  <si>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</si>
  <si>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</si>
  <si>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</si>
  <si>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</si>
  <si>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</si>
  <si>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</si>
  <si>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</si>
  <si>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</si>
  <si>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</si>
  <si>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</si>
  <si>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</si>
  <si>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</si>
  <si>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</si>
  <si>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</si>
  <si>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</si>
  <si>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</si>
  <si>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</si>
  <si>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</si>
  <si>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</si>
  <si>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</si>
  <si>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</si>
  <si>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</si>
  <si>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</si>
  <si>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</si>
  <si>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</si>
  <si>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</si>
  <si>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</si>
  <si>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</si>
  <si>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</si>
  <si>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</si>
  <si>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</si>
  <si>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</si>
  <si>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</si>
  <si>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</si>
  <si>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</si>
  <si>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</si>
  <si>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</si>
  <si>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</si>
  <si>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</si>
  <si>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</si>
  <si>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</si>
  <si>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</si>
  <si>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</si>
  <si>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</si>
  <si>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</si>
  <si>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</si>
  <si>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</si>
  <si>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</si>
  <si>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</si>
  <si>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</si>
  <si>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</si>
  <si>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</si>
  <si>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</si>
  <si>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</si>
  <si>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</si>
  <si>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</si>
  <si>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</si>
  <si>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</si>
  <si>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</si>
  <si>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</si>
  <si>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</si>
  <si>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</si>
  <si>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</si>
  <si>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</si>
  <si>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</si>
  <si>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</si>
  <si>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</si>
  <si>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</si>
  <si>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</si>
  <si>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</si>
  <si>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</si>
  <si>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</si>
  <si>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</si>
  <si>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</si>
  <si>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</si>
  <si>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</si>
  <si>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</si>
  <si>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</si>
  <si>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</si>
  <si>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</si>
  <si>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</si>
  <si>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</si>
  <si>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</si>
  <si>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</si>
  <si>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</si>
  <si>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</si>
  <si>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</si>
  <si>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</si>
  <si>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</si>
  <si>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</si>
  <si>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</si>
  <si>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</si>
  <si>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</si>
  <si>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</si>
  <si>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</si>
  <si>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</si>
  <si>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</si>
  <si>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</si>
  <si>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</si>
  <si>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</si>
  <si>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</si>
  <si>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</si>
  <si>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</si>
  <si>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</si>
  <si>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</si>
  <si>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</si>
  <si>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</si>
  <si>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</si>
  <si>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</si>
  <si>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</si>
  <si>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</si>
  <si>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</si>
  <si>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</si>
  <si>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</si>
  <si>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</si>
  <si>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</si>
  <si>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</si>
  <si>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</si>
  <si>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</si>
  <si>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</si>
  <si>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</si>
  <si>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</si>
  <si>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</si>
  <si>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</si>
  <si>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</si>
  <si>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</si>
  <si>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</si>
  <si>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</si>
  <si>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</si>
  <si>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</si>
  <si>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</si>
  <si>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</si>
  <si>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</si>
  <si>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</si>
  <si>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</si>
  <si>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</si>
  <si>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</si>
  <si>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</si>
  <si>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</si>
  <si>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</si>
  <si>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</si>
  <si>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</si>
  <si>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</si>
  <si>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</si>
  <si>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</si>
  <si>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</si>
  <si>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</si>
  <si>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</si>
  <si>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</si>
  <si>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</si>
  <si>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</si>
  <si>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</si>
  <si>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</si>
  <si>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</si>
  <si>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</si>
  <si>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</si>
  <si>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</si>
  <si>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</si>
  <si>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</si>
  <si>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</si>
  <si>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</si>
  <si>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</si>
  <si>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</si>
  <si>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</si>
  <si>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</si>
  <si>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</si>
  <si>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</si>
  <si>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</si>
  <si>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</si>
  <si>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</si>
  <si>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</si>
  <si>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</si>
  <si>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</si>
  <si>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</si>
  <si>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</si>
  <si>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</si>
  <si>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</si>
  <si>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</si>
  <si>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</si>
  <si>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</si>
  <si>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</si>
  <si>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</si>
  <si>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</si>
  <si>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</si>
  <si>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</si>
  <si>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</si>
  <si>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</si>
  <si>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</si>
  <si>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</si>
  <si>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</si>
  <si>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</si>
  <si>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</si>
  <si>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</si>
  <si>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</si>
  <si>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</si>
  <si>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</si>
  <si>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</si>
  <si>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</si>
  <si>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</si>
  <si>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</si>
  <si>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</si>
  <si>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</si>
  <si>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</si>
  <si>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</si>
  <si>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</si>
  <si>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</si>
  <si>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</si>
  <si>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</si>
  <si>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</si>
  <si>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</si>
  <si>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</si>
  <si>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</si>
  <si>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</si>
  <si>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</si>
  <si>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</si>
  <si>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</si>
  <si>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</si>
  <si>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</si>
  <si>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</si>
  <si>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</si>
  <si>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</si>
  <si>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</si>
  <si>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</si>
  <si>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</si>
  <si>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</si>
  <si>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</si>
  <si>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</si>
  <si>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</si>
  <si>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</si>
  <si>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</si>
  <si>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</si>
  <si>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</si>
  <si>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</si>
  <si>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</si>
  <si>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</si>
  <si>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</si>
  <si>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</si>
  <si>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</si>
  <si>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</si>
  <si>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</si>
  <si>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</si>
  <si>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</si>
  <si>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</si>
  <si>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</si>
  <si>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</si>
  <si>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</si>
  <si>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</si>
  <si>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</si>
  <si>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</si>
  <si>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</si>
  <si>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</si>
  <si>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</si>
  <si>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</si>
  <si>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</si>
  <si>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</si>
  <si>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</si>
  <si>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</si>
  <si>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</si>
  <si>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</si>
  <si>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</si>
  <si>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</si>
  <si>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</si>
  <si>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</si>
  <si>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</si>
  <si>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</si>
  <si>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</si>
  <si>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</si>
  <si>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</si>
  <si>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</si>
  <si>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</si>
  <si>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</si>
  <si>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</si>
  <si>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</si>
  <si>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</si>
  <si>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</si>
  <si>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</si>
  <si>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</si>
  <si>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</si>
  <si>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</si>
  <si>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</si>
  <si>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</si>
  <si>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</si>
  <si>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</si>
  <si>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</si>
  <si>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</si>
  <si>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</si>
  <si>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</si>
  <si>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</si>
  <si>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</si>
  <si>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</si>
  <si>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</si>
  <si>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</si>
  <si>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</si>
  <si>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</si>
  <si>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</si>
  <si>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</si>
  <si>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</si>
  <si>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</si>
  <si>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</si>
  <si>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</si>
  <si>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</si>
  <si>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</si>
  <si>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</si>
  <si>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</si>
  <si>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</si>
  <si>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</si>
  <si>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</si>
  <si>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</si>
  <si>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</si>
  <si>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</si>
  <si>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</si>
  <si>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</si>
  <si>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</si>
  <si>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</si>
  <si>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</si>
  <si>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</si>
  <si>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</si>
  <si>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</si>
  <si>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</si>
  <si>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</si>
  <si>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</si>
  <si>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</si>
  <si>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</si>
  <si>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</si>
  <si>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</si>
  <si>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</si>
  <si>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</si>
  <si>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</si>
  <si>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</si>
  <si>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</si>
  <si>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</si>
  <si>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</si>
  <si>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</si>
  <si>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</si>
  <si>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</si>
  <si>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</si>
  <si>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</si>
  <si>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</si>
  <si>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</si>
  <si>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</si>
  <si>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</si>
  <si>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</si>
  <si>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</si>
  <si>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</si>
  <si>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</si>
  <si>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</si>
  <si>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</si>
  <si>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</si>
  <si>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</si>
  <si>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</si>
  <si>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</si>
  <si>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</si>
  <si>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</si>
  <si>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</si>
  <si>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</si>
  <si>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</si>
  <si>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</si>
  <si>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</si>
  <si>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</si>
  <si>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</si>
  <si>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</si>
  <si>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</si>
  <si>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</si>
  <si>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</si>
  <si>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</si>
  <si>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</si>
  <si>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</si>
  <si>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</si>
  <si>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</si>
  <si>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</si>
  <si>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</si>
  <si>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</si>
  <si>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</si>
  <si>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</si>
  <si>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</si>
  <si>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</si>
  <si>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</si>
  <si>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</si>
  <si>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</si>
  <si>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</si>
  <si>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</si>
  <si>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</si>
  <si>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</si>
  <si>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</si>
  <si>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</si>
  <si>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</si>
  <si>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</si>
  <si>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</si>
  <si>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</si>
  <si>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</si>
  <si>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</si>
  <si>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</si>
  <si>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</si>
  <si>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</si>
  <si>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</si>
  <si>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</si>
  <si>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</si>
  <si>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</si>
  <si>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</si>
  <si>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</si>
  <si>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</si>
  <si>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</si>
  <si>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</si>
  <si>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</si>
  <si>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</si>
  <si>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</si>
  <si>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</si>
  <si>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</si>
  <si>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</si>
  <si>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</si>
  <si>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</si>
  <si>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</si>
  <si>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</si>
  <si>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</si>
  <si>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</si>
  <si>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</si>
  <si>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</si>
  <si>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</si>
  <si>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</si>
  <si>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</si>
  <si>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</si>
  <si>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</si>
  <si>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</si>
  <si>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</si>
  <si>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</si>
  <si>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</si>
  <si>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</si>
  <si>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</si>
  <si>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</si>
  <si>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</si>
  <si>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</si>
  <si>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</si>
  <si>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</si>
  <si>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</si>
  <si>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</si>
  <si>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</si>
  <si>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</si>
  <si>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</si>
  <si>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</si>
  <si>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</si>
  <si>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</si>
  <si>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</si>
  <si>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</si>
  <si>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</si>
  <si>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</si>
  <si>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</si>
  <si>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</si>
  <si>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</si>
  <si>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</si>
  <si>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</si>
  <si>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</si>
  <si>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</si>
  <si>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</si>
  <si>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</si>
  <si>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</si>
  <si>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</si>
  <si>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</si>
  <si>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</si>
  <si>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</si>
  <si>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</si>
  <si>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</si>
  <si>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</si>
  <si>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</si>
  <si>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</si>
  <si>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</si>
  <si>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</si>
  <si>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</si>
  <si>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</si>
  <si>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</si>
  <si>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</si>
  <si>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</si>
  <si>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</si>
  <si>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</si>
  <si>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</si>
  <si>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</si>
  <si>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</si>
  <si>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</si>
  <si>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</si>
  <si>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</si>
  <si>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</si>
  <si>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</si>
  <si>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</si>
  <si>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</si>
  <si>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</si>
  <si>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</si>
  <si>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</si>
  <si>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</si>
  <si>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</si>
  <si>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</si>
  <si>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</si>
  <si>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</si>
  <si>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</si>
  <si>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</si>
  <si>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</si>
  <si>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</si>
  <si>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</si>
  <si>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</si>
  <si>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</si>
  <si>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</si>
  <si>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</si>
  <si>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</si>
  <si>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</si>
  <si>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</si>
  <si>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</si>
  <si>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</si>
  <si>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</si>
  <si>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</si>
  <si>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</si>
  <si>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</si>
  <si>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</si>
  <si>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</si>
  <si>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</si>
  <si>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</si>
  <si>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</si>
  <si>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</si>
  <si>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</si>
  <si>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</si>
  <si>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</si>
  <si>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</si>
  <si>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</si>
  <si>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</si>
  <si>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</si>
  <si>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</si>
  <si>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</si>
  <si>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</si>
  <si>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</si>
  <si>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</si>
  <si>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</si>
  <si>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</si>
  <si>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</si>
  <si>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</si>
  <si>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</si>
  <si>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</si>
  <si>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</si>
  <si>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</si>
  <si>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</si>
  <si>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</si>
  <si>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</si>
  <si>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</si>
  <si>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</si>
  <si>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</si>
  <si>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</si>
  <si>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</si>
  <si>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</si>
  <si>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</si>
  <si>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</si>
  <si>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</si>
  <si>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</si>
  <si>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</si>
  <si>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</si>
  <si>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</si>
  <si>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</si>
  <si>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</si>
  <si>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</si>
  <si>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</si>
  <si>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</si>
  <si>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</si>
  <si>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</si>
  <si>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</si>
  <si>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</si>
  <si>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</si>
  <si>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</si>
  <si>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</si>
  <si>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</si>
  <si>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</si>
  <si>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</si>
  <si>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</si>
  <si>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</si>
  <si>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</si>
  <si>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</si>
  <si>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</si>
  <si>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</si>
  <si>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</si>
  <si>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</si>
  <si>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</si>
  <si>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</si>
  <si>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</si>
  <si>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</si>
  <si>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</si>
  <si>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</si>
  <si>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</si>
  <si>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</si>
  <si>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</si>
  <si>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</si>
  <si>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</si>
  <si>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</si>
  <si>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</si>
  <si>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</si>
  <si>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</si>
  <si>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</si>
  <si>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</si>
  <si>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</si>
  <si>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</si>
  <si>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</si>
  <si>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</si>
  <si>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</si>
  <si>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</si>
  <si>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</si>
  <si>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</si>
  <si>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</si>
  <si>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</si>
  <si>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</si>
  <si>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</si>
  <si>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</si>
  <si>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</si>
  <si>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</si>
  <si>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</si>
  <si>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</si>
  <si>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</si>
  <si>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</si>
  <si>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</si>
  <si>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</si>
  <si>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</si>
  <si>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</si>
  <si>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</si>
  <si>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</si>
  <si>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</si>
  <si>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</si>
  <si>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</si>
  <si>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</si>
  <si>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</si>
  <si>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</si>
  <si>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</si>
  <si>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</si>
  <si>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</si>
  <si>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</si>
  <si>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</si>
  <si>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</si>
  <si>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</si>
  <si>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</si>
  <si>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</si>
  <si>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</si>
  <si>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</si>
  <si>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</si>
  <si>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</si>
  <si>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</si>
  <si>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</si>
  <si>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</si>
  <si>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</si>
  <si>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</si>
  <si>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</si>
  <si>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</si>
  <si>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</si>
  <si>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</si>
  <si>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</si>
  <si>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</si>
  <si>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</si>
  <si>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</si>
  <si>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</si>
  <si>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</si>
  <si>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</si>
  <si>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</si>
  <si>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</si>
  <si>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</si>
  <si>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</si>
  <si>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</si>
  <si>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</si>
  <si>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</si>
  <si>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</si>
  <si>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</si>
  <si>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</si>
  <si>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</si>
  <si>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</si>
  <si>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</si>
  <si>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</si>
  <si>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</si>
  <si>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</si>
  <si>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</si>
  <si>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</si>
  <si>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</si>
  <si>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</si>
  <si>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</si>
  <si>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</si>
  <si>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</si>
  <si>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</si>
  <si>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</si>
  <si>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</si>
  <si>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</si>
  <si>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</si>
  <si>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</si>
  <si>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</si>
  <si>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</si>
  <si>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</si>
  <si>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</si>
  <si>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</si>
  <si>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</si>
  <si>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</si>
  <si>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</si>
  <si>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</si>
  <si>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</si>
  <si>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</si>
  <si>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</si>
  <si>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</si>
  <si>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</si>
  <si>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</si>
  <si>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</si>
  <si>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</si>
  <si>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</si>
  <si>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</si>
  <si>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</si>
  <si>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</si>
  <si>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</si>
  <si>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</si>
  <si>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</si>
  <si>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</si>
  <si>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</si>
  <si>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</si>
  <si>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</si>
  <si>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</si>
  <si>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</si>
  <si>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</si>
  <si>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</si>
  <si>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</si>
  <si>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</si>
  <si>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</si>
  <si>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</si>
  <si>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</si>
  <si>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</si>
  <si>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</si>
  <si>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</si>
  <si>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</si>
  <si>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</si>
  <si>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</si>
  <si>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</si>
  <si>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</si>
  <si>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</si>
  <si>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</si>
  <si>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</si>
  <si>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</si>
  <si>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</si>
  <si>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</si>
  <si>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</si>
  <si>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</si>
  <si>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</si>
  <si>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</si>
  <si>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</si>
  <si>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</si>
  <si>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</si>
  <si>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</si>
  <si>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</si>
  <si>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</si>
  <si>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</si>
  <si>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</si>
  <si>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</si>
  <si>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</si>
  <si>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</si>
  <si>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</si>
  <si>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</si>
  <si>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</si>
  <si>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</si>
  <si>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</si>
  <si>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</si>
  <si>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</si>
  <si>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</si>
  <si>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</si>
  <si>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</si>
  <si>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</si>
  <si>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</si>
  <si>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</si>
  <si>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</si>
  <si>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</si>
  <si>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</si>
  <si>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</si>
  <si>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</si>
  <si>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</si>
  <si>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</si>
  <si>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</si>
  <si>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</si>
  <si>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</si>
  <si>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</si>
  <si>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</si>
  <si>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</si>
  <si>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</si>
  <si>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</si>
  <si>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</si>
  <si>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</si>
  <si>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</si>
  <si>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</si>
  <si>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</si>
  <si>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</si>
  <si>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</si>
  <si>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</si>
  <si>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</si>
  <si>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</si>
  <si>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</si>
  <si>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</si>
  <si>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</si>
  <si>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</si>
  <si>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</si>
  <si>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</si>
  <si>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</si>
  <si>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</si>
  <si>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</si>
  <si>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</si>
  <si>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</si>
  <si>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</si>
  <si>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</si>
  <si>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</si>
  <si>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</si>
  <si>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</si>
  <si>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</si>
  <si>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</si>
  <si>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</si>
  <si>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</si>
  <si>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</si>
  <si>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</si>
  <si>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</si>
  <si>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</si>
  <si>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</si>
  <si>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</si>
  <si>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</si>
  <si>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</si>
  <si>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</si>
  <si>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</si>
  <si>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</si>
  <si>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</si>
  <si>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</si>
  <si>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</si>
  <si>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</si>
  <si>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</si>
  <si>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</si>
  <si>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</si>
  <si>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</si>
  <si>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</si>
  <si>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</si>
  <si>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</si>
  <si>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</si>
  <si>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</si>
  <si>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</si>
  <si>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</si>
  <si>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</si>
  <si>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</si>
  <si>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</si>
  <si>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</si>
  <si>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</si>
  <si>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</si>
  <si>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</si>
  <si>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</si>
  <si>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</si>
  <si>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</si>
  <si>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</si>
  <si>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</si>
  <si>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</si>
  <si>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</si>
  <si>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</si>
  <si>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</si>
  <si>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</si>
  <si>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</si>
  <si>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</si>
  <si>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</si>
  <si>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</si>
  <si>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</si>
  <si>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</si>
  <si>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</si>
  <si>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</si>
  <si>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</si>
  <si>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</si>
  <si>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</si>
  <si>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</si>
  <si>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</si>
  <si>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</si>
  <si>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</si>
  <si>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</si>
  <si>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</si>
  <si>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</si>
  <si>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</si>
  <si>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</si>
  <si>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</si>
  <si>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</si>
  <si>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</si>
  <si>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</si>
  <si>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</si>
  <si>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</si>
  <si>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</si>
  <si>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</si>
  <si>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</si>
  <si>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</si>
  <si>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</si>
  <si>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</si>
  <si>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</si>
  <si>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</si>
  <si>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</si>
  <si>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</si>
  <si>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</si>
  <si>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</si>
  <si>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</si>
  <si>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</si>
  <si>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</si>
  <si>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</si>
  <si>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</si>
  <si>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</si>
  <si>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</si>
  <si>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</si>
  <si>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</si>
  <si>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</si>
  <si>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</si>
  <si>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</si>
  <si>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</si>
  <si>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</si>
  <si>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</si>
  <si>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</si>
  <si>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</si>
  <si>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</si>
  <si>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</si>
  <si>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</si>
  <si>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</si>
  <si>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</si>
  <si>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</si>
  <si>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</si>
  <si>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</si>
  <si>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</si>
  <si>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</si>
  <si>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</si>
  <si>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</si>
  <si>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</si>
  <si>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</si>
  <si>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</si>
  <si>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</si>
  <si>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</si>
  <si>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</si>
  <si>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</si>
  <si>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</si>
  <si>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</si>
  <si>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</si>
  <si>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</si>
  <si>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</si>
  <si>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</si>
  <si>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</si>
  <si>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</si>
  <si>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</si>
  <si>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</si>
  <si>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</si>
  <si>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</si>
  <si>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</si>
  <si>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</si>
  <si>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</si>
  <si>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</si>
  <si>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</si>
  <si>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</si>
  <si>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</si>
  <si>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</si>
  <si>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</si>
  <si>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</si>
  <si>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</si>
  <si>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</si>
  <si>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</si>
  <si>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</si>
  <si>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</si>
  <si>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</si>
  <si>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</si>
  <si>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</si>
  <si>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</si>
  <si>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</si>
  <si>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</si>
  <si>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</si>
  <si>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</si>
  <si>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</si>
  <si>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</si>
  <si>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</si>
  <si>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</si>
  <si>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</si>
  <si>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</si>
  <si>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</si>
  <si>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</si>
  <si>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</si>
  <si>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</si>
  <si>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</si>
  <si>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</si>
  <si>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</si>
  <si>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</si>
  <si>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</si>
  <si>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</si>
  <si>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</si>
  <si>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</si>
  <si>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</si>
  <si>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</si>
  <si>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</si>
  <si>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</si>
  <si>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</si>
  <si>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</si>
  <si>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</si>
  <si>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</si>
  <si>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</si>
  <si>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</si>
  <si>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</si>
  <si>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</si>
  <si>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</si>
  <si>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</si>
  <si>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</si>
  <si>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</si>
  <si>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</si>
  <si>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</si>
  <si>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</si>
  <si>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</si>
  <si>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</si>
  <si>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</si>
  <si>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</si>
  <si>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</si>
  <si>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</si>
  <si>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</si>
  <si>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</si>
  <si>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</si>
  <si>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</si>
  <si>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</si>
  <si>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</si>
  <si>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</si>
  <si>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</si>
  <si>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</si>
  <si>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</si>
  <si>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</si>
  <si>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</si>
  <si>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</si>
  <si>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</si>
  <si>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</si>
  <si>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</si>
  <si>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</si>
  <si>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</si>
  <si>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</si>
  <si>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</si>
  <si>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</si>
  <si>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</si>
  <si>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</si>
  <si>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</si>
  <si>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</si>
  <si>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</si>
  <si>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</si>
  <si>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</si>
  <si>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</si>
  <si>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</si>
  <si>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</si>
  <si>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</si>
  <si>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</si>
  <si>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</si>
  <si>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</si>
  <si>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</si>
  <si>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</si>
  <si>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</si>
  <si>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</si>
  <si>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</si>
  <si>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</si>
  <si>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</si>
  <si>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</si>
  <si>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</si>
  <si>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</si>
  <si>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</si>
  <si>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</si>
  <si>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</si>
  <si>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</si>
  <si>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</si>
  <si>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</si>
  <si>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</si>
  <si>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</si>
  <si>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</si>
  <si>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</si>
  <si>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</si>
  <si>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</si>
  <si>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</si>
  <si>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</si>
  <si>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</si>
  <si>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</si>
  <si>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</si>
  <si>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</si>
  <si>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</si>
  <si>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</si>
  <si>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</si>
  <si>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</si>
  <si>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</si>
  <si>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</si>
  <si>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</si>
  <si>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</si>
  <si>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</si>
  <si>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</si>
  <si>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</si>
  <si>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</si>
  <si>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</si>
  <si>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</si>
  <si>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</si>
  <si>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</si>
  <si>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</si>
  <si>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</si>
  <si>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</si>
  <si>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</si>
  <si>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</si>
  <si>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</si>
  <si>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</si>
  <si>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</si>
  <si>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</si>
  <si>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</si>
  <si>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</si>
  <si>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</si>
  <si>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</si>
  <si>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</si>
  <si>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</si>
  <si>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</si>
  <si>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</si>
  <si>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</si>
  <si>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</si>
  <si>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</si>
  <si>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</si>
  <si>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</si>
  <si>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</si>
  <si>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</si>
  <si>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</si>
  <si>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</si>
  <si>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</si>
  <si>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</si>
  <si>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</si>
  <si>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</si>
  <si>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</si>
  <si>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</si>
  <si>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</si>
  <si>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</si>
  <si>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</si>
  <si>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</si>
  <si>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</si>
  <si>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</si>
  <si>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</si>
  <si>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</si>
  <si>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</si>
  <si>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</si>
  <si>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</si>
  <si>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</si>
  <si>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</si>
  <si>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</si>
  <si>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</si>
  <si>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</si>
  <si>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</si>
  <si>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</si>
  <si>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</si>
  <si>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</si>
  <si>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</si>
  <si>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</si>
  <si>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</si>
  <si>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</si>
  <si>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</si>
  <si>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</si>
  <si>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</si>
  <si>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</si>
  <si>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</si>
  <si>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</si>
  <si>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</si>
  <si>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</si>
  <si>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</si>
  <si>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</si>
  <si>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</si>
  <si>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</si>
  <si>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</si>
  <si>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</si>
  <si>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</si>
  <si>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</si>
  <si>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</si>
  <si>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</si>
  <si>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</si>
  <si>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</si>
  <si>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</si>
  <si>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</si>
  <si>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</si>
  <si>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</si>
  <si>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</si>
  <si>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</si>
  <si>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</si>
  <si>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</si>
  <si>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</si>
  <si>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</si>
  <si>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</si>
  <si>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</si>
  <si>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</si>
  <si>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</si>
  <si>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</si>
  <si>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</si>
  <si>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</si>
  <si>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</si>
  <si>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</si>
  <si>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</si>
  <si>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</si>
  <si>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</si>
  <si>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</si>
  <si>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</si>
  <si>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</si>
  <si>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</si>
  <si>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</si>
  <si>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</si>
  <si>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</si>
  <si>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</si>
  <si>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</si>
  <si>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</si>
  <si>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</si>
  <si>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</si>
  <si>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</si>
  <si>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</si>
  <si>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</si>
  <si>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</si>
  <si>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</si>
  <si>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</si>
  <si>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</si>
  <si>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</si>
  <si>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</si>
  <si>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</si>
  <si>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</si>
  <si>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</si>
  <si>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</si>
  <si>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</si>
  <si>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</si>
  <si>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</si>
  <si>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</si>
  <si>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</si>
  <si>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</si>
  <si>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</si>
  <si>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</si>
  <si>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</si>
  <si>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</si>
  <si>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</si>
  <si>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</si>
  <si>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</si>
  <si>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</si>
  <si>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</si>
  <si>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</si>
  <si>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</si>
  <si>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</si>
  <si>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</si>
  <si>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</si>
  <si>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</si>
  <si>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</si>
  <si>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</si>
  <si>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</si>
  <si>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</si>
  <si>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</si>
  <si>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</si>
  <si>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</si>
  <si>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</si>
  <si>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</si>
  <si>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</si>
  <si>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</si>
  <si>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</si>
  <si>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</si>
  <si>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</si>
  <si>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</si>
  <si>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</si>
  <si>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</si>
  <si>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</si>
  <si>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</si>
  <si>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</si>
  <si>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</si>
  <si>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</si>
  <si>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</si>
  <si>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</si>
  <si>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</si>
  <si>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</si>
  <si>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</si>
  <si>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</si>
  <si>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</si>
  <si>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</si>
  <si>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</si>
  <si>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</si>
  <si>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</si>
  <si>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</si>
  <si>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</si>
  <si>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</si>
  <si>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</si>
  <si>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</si>
  <si>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</si>
  <si>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</si>
  <si>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</si>
  <si>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</si>
  <si>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</si>
  <si>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</si>
  <si>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</si>
  <si>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</si>
  <si>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</si>
  <si>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</si>
  <si>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</si>
  <si>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</si>
  <si>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</si>
  <si>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</si>
  <si>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</si>
  <si>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</si>
  <si>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</si>
  <si>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</si>
  <si>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</si>
  <si>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</si>
  <si>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</si>
  <si>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</si>
  <si>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</si>
  <si>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</si>
  <si>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</si>
  <si>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</si>
  <si>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</si>
  <si>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</si>
  <si>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</si>
  <si>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</si>
  <si>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</si>
  <si>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</si>
  <si>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</si>
  <si>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</si>
  <si>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</si>
  <si>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</si>
  <si>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</si>
  <si>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</si>
  <si>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</si>
  <si>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</si>
  <si>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</si>
  <si>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</si>
  <si>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</si>
  <si>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</si>
  <si>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</si>
  <si>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</si>
  <si>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</si>
  <si>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</si>
  <si>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</si>
  <si>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</si>
  <si>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</si>
  <si>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</si>
  <si>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</si>
  <si>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</si>
  <si>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</si>
  <si>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</si>
  <si>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</si>
  <si>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</si>
  <si>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</si>
  <si>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</si>
  <si>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</si>
  <si>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</si>
  <si>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</si>
  <si>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</si>
  <si>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</si>
  <si>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</si>
  <si>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</si>
  <si>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</si>
  <si>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</si>
  <si>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</si>
  <si>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</si>
  <si>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</si>
  <si>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</si>
  <si>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</si>
  <si>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</si>
  <si>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</si>
  <si>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</si>
  <si>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</si>
  <si>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</si>
  <si>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</si>
  <si>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</si>
  <si>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</si>
  <si>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</si>
  <si>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</si>
  <si>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</si>
  <si>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</si>
  <si>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</si>
  <si>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</si>
  <si>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</si>
  <si>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</si>
  <si>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</si>
  <si>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</si>
  <si>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</si>
  <si>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</si>
  <si>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</si>
  <si>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</si>
  <si>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</si>
  <si>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</si>
  <si>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</si>
  <si>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</si>
  <si>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</si>
  <si>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</si>
  <si>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</si>
  <si>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</si>
  <si>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</si>
  <si>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</si>
  <si>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</si>
  <si>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</si>
  <si>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</si>
  <si>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</si>
  <si>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</si>
  <si>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</si>
  <si>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</si>
  <si>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</si>
  <si>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</si>
  <si>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</si>
  <si>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</si>
  <si>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</si>
  <si>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</si>
  <si>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</si>
  <si>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</si>
  <si>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</si>
  <si>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</si>
  <si>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</si>
  <si>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</si>
  <si>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</si>
  <si>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</si>
  <si>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</si>
  <si>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</si>
  <si>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</si>
  <si>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</si>
  <si>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</si>
  <si>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</si>
  <si>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</si>
  <si>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</si>
  <si>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</si>
  <si>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</si>
  <si>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</si>
  <si>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</si>
  <si>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</si>
  <si>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</si>
  <si>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</si>
  <si>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</si>
  <si>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</si>
  <si>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</si>
  <si>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</si>
  <si>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</si>
  <si>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</si>
  <si>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</si>
  <si>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</si>
  <si>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</si>
  <si>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</si>
  <si>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</si>
  <si>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</si>
  <si>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</si>
  <si>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</si>
  <si>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</si>
  <si>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</si>
  <si>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</si>
  <si>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</si>
  <si>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</si>
  <si>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</si>
  <si>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</si>
  <si>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</si>
  <si>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</si>
  <si>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</si>
  <si>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</si>
  <si>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</si>
  <si>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</si>
  <si>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</si>
  <si>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</si>
  <si>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</si>
  <si>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</si>
  <si>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</si>
  <si>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</si>
  <si>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</si>
  <si>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</si>
  <si>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</si>
  <si>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</si>
  <si>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</si>
  <si>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</si>
  <si>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</si>
  <si>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</si>
  <si>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</si>
  <si>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</si>
  <si>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</si>
  <si>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</si>
  <si>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</si>
  <si>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</si>
  <si>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</si>
  <si>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</si>
  <si>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</si>
  <si>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</si>
  <si>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</si>
  <si>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</si>
  <si>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</si>
  <si>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</si>
  <si>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</si>
  <si>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</si>
  <si>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</si>
  <si>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</si>
  <si>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</si>
  <si>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</si>
  <si>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</si>
  <si>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</si>
  <si>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</si>
  <si>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</si>
  <si>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</si>
  <si>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</si>
  <si>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</si>
  <si>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</si>
  <si>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</si>
  <si>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</si>
  <si>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</si>
  <si>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</si>
  <si>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</si>
  <si>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</si>
  <si>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</si>
  <si>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</si>
  <si>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</si>
  <si>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</si>
  <si>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</si>
  <si>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</si>
  <si>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</si>
  <si>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</si>
  <si>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</si>
  <si>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</si>
  <si>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</si>
  <si>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</si>
  <si>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</si>
  <si>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</si>
  <si>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</si>
  <si>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</si>
  <si>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</si>
  <si>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</si>
  <si>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</si>
  <si>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</si>
  <si>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</si>
  <si>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</si>
  <si>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</si>
  <si>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</si>
  <si>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</si>
  <si>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</si>
  <si>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</si>
  <si>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</si>
  <si>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</si>
  <si>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</si>
  <si>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</si>
  <si>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</si>
  <si>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</si>
  <si>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</si>
  <si>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</si>
  <si>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</si>
  <si>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</si>
  <si>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</si>
  <si>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</si>
  <si>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</si>
  <si>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</si>
  <si>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</si>
  <si>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</si>
  <si>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</si>
  <si>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</si>
  <si>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</si>
  <si>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</si>
  <si>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</si>
  <si>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</si>
  <si>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</si>
  <si>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</si>
  <si>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</si>
  <si>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</si>
  <si>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</si>
  <si>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</si>
  <si>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</si>
  <si>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</si>
  <si>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</si>
  <si>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</si>
  <si>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</si>
  <si>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</si>
  <si>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</si>
  <si>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</si>
  <si>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</si>
  <si>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</si>
  <si>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</si>
  <si>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</si>
  <si>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</si>
  <si>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</si>
  <si>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</si>
  <si>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</si>
  <si>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</si>
  <si>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</si>
  <si>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</si>
  <si>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</si>
  <si>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</si>
  <si>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</si>
  <si>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</si>
  <si>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</si>
  <si>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</si>
  <si>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</si>
  <si>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</si>
  <si>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</si>
  <si>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</si>
  <si>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</si>
  <si>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</si>
  <si>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</si>
  <si>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</si>
  <si>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</si>
  <si>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</si>
  <si>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</si>
  <si>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</si>
  <si>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</si>
  <si>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</si>
  <si>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</si>
  <si>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</si>
  <si>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</si>
  <si>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</si>
  <si>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</si>
  <si>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</si>
  <si>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</si>
  <si>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</si>
  <si>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</si>
  <si>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</si>
  <si>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</si>
  <si>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</si>
  <si>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</si>
  <si>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</si>
  <si>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</si>
  <si>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</si>
  <si>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</si>
  <si>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</si>
  <si>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</si>
  <si>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</si>
  <si>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</si>
  <si>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</si>
  <si>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</si>
  <si>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</si>
  <si>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</si>
  <si>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</si>
  <si>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</si>
  <si>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</si>
  <si>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</si>
  <si>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</si>
  <si>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</si>
  <si>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</si>
  <si>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</si>
  <si>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</si>
  <si>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</si>
  <si>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</si>
  <si>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</si>
  <si>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</si>
  <si>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</si>
  <si>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</si>
  <si>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</si>
  <si>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</si>
  <si>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</si>
  <si>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</si>
  <si>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</si>
  <si>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</si>
  <si>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</si>
  <si>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</si>
  <si>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</si>
  <si>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</si>
  <si>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</si>
  <si>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</si>
  <si>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</si>
  <si>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</si>
  <si>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</si>
  <si>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</si>
  <si>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</si>
  <si>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</si>
  <si>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</si>
  <si>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</si>
  <si>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</si>
  <si>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</si>
  <si>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</si>
  <si>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</si>
  <si>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</si>
  <si>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</si>
  <si>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</si>
  <si>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</si>
  <si>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</si>
  <si>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</si>
  <si>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</si>
  <si>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</si>
  <si>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</si>
  <si>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</si>
  <si>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</si>
  <si>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</si>
  <si>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</si>
  <si>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</si>
  <si>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</si>
  <si>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</si>
  <si>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</si>
  <si>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</si>
  <si>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</si>
  <si>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</si>
  <si>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</si>
  <si>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</si>
  <si>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</si>
  <si>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</si>
  <si>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</si>
  <si>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</si>
  <si>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</si>
  <si>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</si>
  <si>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</si>
  <si>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</si>
  <si>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</si>
  <si>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</si>
  <si>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</si>
  <si>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</si>
  <si>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</si>
  <si>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</si>
  <si>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</si>
  <si>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</si>
  <si>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</si>
  <si>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</si>
  <si>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</si>
  <si>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</si>
  <si>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</si>
  <si>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</si>
  <si>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</si>
  <si>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</si>
  <si>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</si>
  <si>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</si>
  <si>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</si>
  <si>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</si>
  <si>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</si>
  <si>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</si>
  <si>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</si>
  <si>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</si>
  <si>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</si>
  <si>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</si>
  <si>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</si>
  <si>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</si>
  <si>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</si>
  <si>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</si>
  <si>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</si>
  <si>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</si>
  <si>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</si>
  <si>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</si>
  <si>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</si>
  <si>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</si>
  <si>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</si>
  <si>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</si>
  <si>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</si>
  <si>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</si>
  <si>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</si>
  <si>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</si>
  <si>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</si>
  <si>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</si>
  <si>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</si>
  <si>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</si>
  <si>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</si>
  <si>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</si>
  <si>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</si>
  <si>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</si>
  <si>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</si>
  <si>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</si>
  <si>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</si>
  <si>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</si>
  <si>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</si>
  <si>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</si>
  <si>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</si>
  <si>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</si>
  <si>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</si>
  <si>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</si>
  <si>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</si>
  <si>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</si>
  <si>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</si>
  <si>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</si>
  <si>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</si>
  <si>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</si>
  <si>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</si>
  <si>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</si>
  <si>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</si>
  <si>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</si>
  <si>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</si>
  <si>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</si>
  <si>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</si>
  <si>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</si>
  <si>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</si>
  <si>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</si>
  <si>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</si>
  <si>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</si>
  <si>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</si>
  <si>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</si>
  <si>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</si>
  <si>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</si>
  <si>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</si>
  <si>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</si>
  <si>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</si>
  <si>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</si>
  <si>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</si>
  <si>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</si>
  <si>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</si>
  <si>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</si>
  <si>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</si>
  <si>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</si>
  <si>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</si>
  <si>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</si>
  <si>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</si>
  <si>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</si>
  <si>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</si>
  <si>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</si>
  <si>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</si>
  <si>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</si>
  <si>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</si>
  <si>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</si>
  <si>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</si>
  <si>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</si>
  <si>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</si>
  <si>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</si>
  <si>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</si>
  <si>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</si>
  <si>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</si>
  <si>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</si>
  <si>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</si>
  <si>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</si>
  <si>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</si>
  <si>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</si>
  <si>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</si>
  <si>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</si>
  <si>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</si>
  <si>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</si>
  <si>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</si>
  <si>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</si>
  <si>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</si>
  <si>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</si>
  <si>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</si>
  <si>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</si>
  <si>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</si>
  <si>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</si>
  <si>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</si>
  <si>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</si>
  <si>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</si>
  <si>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</si>
  <si>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</si>
  <si>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</si>
  <si>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</si>
  <si>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</si>
  <si>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</si>
  <si>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</si>
  <si>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</si>
  <si>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</si>
  <si>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</si>
  <si>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</si>
  <si>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</si>
  <si>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</si>
  <si>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</si>
  <si>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</si>
  <si>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</si>
  <si>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</si>
  <si>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</si>
  <si>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</si>
  <si>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</si>
  <si>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</si>
  <si>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</si>
  <si>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</si>
  <si>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</si>
  <si>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</si>
  <si>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</si>
  <si>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</si>
  <si>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</si>
  <si>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</si>
  <si>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</si>
  <si>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</si>
  <si>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</si>
  <si>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</si>
  <si>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</si>
  <si>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</si>
  <si>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</si>
  <si>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</si>
  <si>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</si>
  <si>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</si>
  <si>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</si>
  <si>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</si>
  <si>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</si>
  <si>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</si>
  <si>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</si>
  <si>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</si>
  <si>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</si>
  <si>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</si>
  <si>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</si>
  <si>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</si>
  <si>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</si>
  <si>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</si>
  <si>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</si>
  <si>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</si>
  <si>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</si>
  <si>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</si>
  <si>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</si>
  <si>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</si>
  <si>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</si>
  <si>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</si>
  <si>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</si>
  <si>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</si>
  <si>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</si>
  <si>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</si>
  <si>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</si>
  <si>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</si>
  <si>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</si>
  <si>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</si>
  <si>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</si>
  <si>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</si>
  <si>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</si>
  <si>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</si>
  <si>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</si>
  <si>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</si>
  <si>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</si>
  <si>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</si>
  <si>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</si>
  <si>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</si>
  <si>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</si>
  <si>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</si>
  <si>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</si>
  <si>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</si>
  <si>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</si>
  <si>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</si>
  <si>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</si>
  <si>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</si>
  <si>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</si>
  <si>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</si>
  <si>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</si>
  <si>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</si>
  <si>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</si>
  <si>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</si>
  <si>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</si>
  <si>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</si>
  <si>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</si>
  <si>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</si>
  <si>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</si>
  <si>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</si>
  <si>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</si>
  <si>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</si>
  <si>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</si>
  <si>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</si>
  <si>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</si>
  <si>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</si>
  <si>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</si>
  <si>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</si>
  <si>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</si>
  <si>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</si>
  <si>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</si>
  <si>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</si>
  <si>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</si>
  <si>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</si>
  <si>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</si>
  <si>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</si>
  <si>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</si>
  <si>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</si>
  <si>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</si>
  <si>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</si>
  <si>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</si>
  <si>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</si>
  <si>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</si>
  <si>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</si>
  <si>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</si>
  <si>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</si>
  <si>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</si>
  <si>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</si>
  <si>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</si>
  <si>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</si>
  <si>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</si>
  <si>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</si>
  <si>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</si>
  <si>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</si>
  <si>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</si>
  <si>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</si>
  <si>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</si>
  <si>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</si>
  <si>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</si>
  <si>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</si>
  <si>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</si>
  <si>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</si>
  <si>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</si>
  <si>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</si>
  <si>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</si>
  <si>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</si>
  <si>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</si>
  <si>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</si>
  <si>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</si>
  <si>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</si>
  <si>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</si>
  <si>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</si>
  <si>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</si>
  <si>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</si>
  <si>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</si>
  <si>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</si>
  <si>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</si>
  <si>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</si>
  <si>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</si>
  <si>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</si>
  <si>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</si>
  <si>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</si>
  <si>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</si>
  <si>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</si>
  <si>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</si>
  <si>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</si>
  <si>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</si>
  <si>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</si>
  <si>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</si>
  <si>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</si>
  <si>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</si>
  <si>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</si>
  <si>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</si>
  <si>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</si>
  <si>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</si>
  <si>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</si>
  <si>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</si>
  <si>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</si>
  <si>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</si>
  <si>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</si>
  <si>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</si>
  <si>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</si>
  <si>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</si>
  <si>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</si>
  <si>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</si>
  <si>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</si>
  <si>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</si>
  <si>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</si>
  <si>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</si>
  <si>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</si>
  <si>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</si>
  <si>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</si>
  <si>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</si>
  <si>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</si>
  <si>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</si>
  <si>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</si>
  <si>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</si>
  <si>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</si>
  <si>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</si>
  <si>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</si>
  <si>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</si>
  <si>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</si>
  <si>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</si>
  <si>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</si>
  <si>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</si>
  <si>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</si>
  <si>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</si>
  <si>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</si>
  <si>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</si>
  <si>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</si>
  <si>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</si>
  <si>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</si>
  <si>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</si>
  <si>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</si>
  <si>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</si>
  <si>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</si>
  <si>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</si>
  <si>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</si>
  <si>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</si>
  <si>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</si>
  <si>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</si>
  <si>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</si>
  <si>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</si>
  <si>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</si>
  <si>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</si>
  <si>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</si>
  <si>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</si>
  <si>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</si>
  <si>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</si>
  <si>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</si>
  <si>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</si>
  <si>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</si>
  <si>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</si>
  <si>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</si>
  <si>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</si>
  <si>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</si>
  <si>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</si>
  <si>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</si>
  <si>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</si>
  <si>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</si>
  <si>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</si>
  <si>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</si>
  <si>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</si>
  <si>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</si>
  <si>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</si>
  <si>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</si>
  <si>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</si>
  <si>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</si>
  <si>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</si>
  <si>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</si>
  <si>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</si>
  <si>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</si>
  <si>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</si>
  <si>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</si>
  <si>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</si>
  <si>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</si>
  <si>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</si>
  <si>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</si>
  <si>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</si>
  <si>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</si>
  <si>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</si>
  <si>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</si>
  <si>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</si>
  <si>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</si>
  <si>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</si>
  <si>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</si>
  <si>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</si>
  <si>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</si>
  <si>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</si>
  <si>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</si>
  <si>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</si>
  <si>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</si>
  <si>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</si>
  <si>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</si>
  <si>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</si>
  <si>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</si>
  <si>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</si>
  <si>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</si>
  <si>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</si>
  <si>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</si>
  <si>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</si>
  <si>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</si>
  <si>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</si>
  <si>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</si>
  <si>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</si>
  <si>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</si>
  <si>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</si>
  <si>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</si>
  <si>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</si>
  <si>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</si>
  <si>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</si>
  <si>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</si>
  <si>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</si>
  <si>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</si>
  <si>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</si>
  <si>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</si>
  <si>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</si>
  <si>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</si>
  <si>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</si>
  <si>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</si>
  <si>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</si>
  <si>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</si>
  <si>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</si>
  <si>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</si>
  <si>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</si>
  <si>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</si>
  <si>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</si>
  <si>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</si>
  <si>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</si>
  <si>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</si>
  <si>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</si>
  <si>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</si>
  <si>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</si>
  <si>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</si>
  <si>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</si>
  <si>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</si>
  <si>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</si>
  <si>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</si>
  <si>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</si>
  <si>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</si>
  <si>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</si>
  <si>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</si>
  <si>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</si>
  <si>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</si>
  <si>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</si>
  <si>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</si>
  <si>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</si>
  <si>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</si>
  <si>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</si>
  <si>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</si>
  <si>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</si>
  <si>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</si>
  <si>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</si>
  <si>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</si>
  <si>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</si>
  <si>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</si>
  <si>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</si>
  <si>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</si>
  <si>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</si>
  <si>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</si>
  <si>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</si>
  <si>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</si>
  <si>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</si>
  <si>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</si>
  <si>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</si>
  <si>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</si>
  <si>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</si>
  <si>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</si>
  <si>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</si>
  <si>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</si>
  <si>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</si>
  <si>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</si>
  <si>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</si>
  <si>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</si>
  <si>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</si>
  <si>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</si>
  <si>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</si>
  <si>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</si>
  <si>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</si>
  <si>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</si>
  <si>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</si>
  <si>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</si>
  <si>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</si>
  <si>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</si>
  <si>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</si>
  <si>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</si>
  <si>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</si>
  <si>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</si>
  <si>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</si>
  <si>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</si>
  <si>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</si>
  <si>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</si>
  <si>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</si>
  <si>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</si>
  <si>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</si>
  <si>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</si>
  <si>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</si>
  <si>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</si>
  <si>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</si>
  <si>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</si>
  <si>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</si>
  <si>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</si>
  <si>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</si>
  <si>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</si>
  <si>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</si>
  <si>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</si>
  <si>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</si>
  <si>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</si>
  <si>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</si>
  <si>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</si>
  <si>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</si>
  <si>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</si>
  <si>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</si>
  <si>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</si>
  <si>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</si>
  <si>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</si>
  <si>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</si>
  <si>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</si>
  <si>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</si>
  <si>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</si>
  <si>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</si>
  <si>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</si>
  <si>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</si>
  <si>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</si>
  <si>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</si>
  <si>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</si>
  <si>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</si>
  <si>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</si>
  <si>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</si>
  <si>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</si>
  <si>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</si>
  <si>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</si>
  <si>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</si>
  <si>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</si>
  <si>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</si>
  <si>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</si>
  <si>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</si>
  <si>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</si>
  <si>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</si>
  <si>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</si>
  <si>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</si>
  <si>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</si>
  <si>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</si>
  <si>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</si>
  <si>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</si>
  <si>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</si>
  <si>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</si>
  <si>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</si>
  <si>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</si>
  <si>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</si>
  <si>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</si>
  <si>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</si>
  <si>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</si>
  <si>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</si>
  <si>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</si>
  <si>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</si>
  <si>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</si>
  <si>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</si>
  <si>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</si>
  <si>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</si>
  <si>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</si>
  <si>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</si>
  <si>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</si>
  <si>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</si>
  <si>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</si>
  <si>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</si>
  <si>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</si>
  <si>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</si>
  <si>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</si>
  <si>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</si>
  <si>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</si>
  <si>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</si>
  <si>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</si>
  <si>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</si>
  <si>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</si>
  <si>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</si>
  <si>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</si>
  <si>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</si>
  <si>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</si>
  <si>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</si>
  <si>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</si>
  <si>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</si>
  <si>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</si>
  <si>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</si>
  <si>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</si>
  <si>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</si>
  <si>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</si>
  <si>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</si>
  <si>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</si>
  <si>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</si>
  <si>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</si>
  <si>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</si>
  <si>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</si>
  <si>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</si>
  <si>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</si>
  <si>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</si>
  <si>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</si>
  <si>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</si>
  <si>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</si>
  <si>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</si>
  <si>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</si>
  <si>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</si>
  <si>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</si>
  <si>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</si>
  <si>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</si>
  <si>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</si>
  <si>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</si>
  <si>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</si>
  <si>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</si>
  <si>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</si>
  <si>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</si>
  <si>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</si>
  <si>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</si>
  <si>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</si>
  <si>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</si>
  <si>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</si>
  <si>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</si>
  <si>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</si>
  <si>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</si>
  <si>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</si>
  <si>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</si>
  <si>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</si>
  <si>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</si>
  <si>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</si>
  <si>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</si>
  <si>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</si>
  <si>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</si>
  <si>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</si>
  <si>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</si>
  <si>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</si>
  <si>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</si>
  <si>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</si>
  <si>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</si>
  <si>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</si>
  <si>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</si>
  <si>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</si>
  <si>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</si>
  <si>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</si>
  <si>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</si>
  <si>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</si>
  <si>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</si>
  <si>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</si>
  <si>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</si>
  <si>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</si>
  <si>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</si>
  <si>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</si>
  <si>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</si>
  <si>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</si>
  <si>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</si>
  <si>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</si>
  <si>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</si>
  <si>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</si>
  <si>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</si>
  <si>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</si>
  <si>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</si>
  <si>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</si>
  <si>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</si>
  <si>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</si>
  <si>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</si>
  <si>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</si>
  <si>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</si>
  <si>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</si>
  <si>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</si>
  <si>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</si>
  <si>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</si>
  <si>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</si>
  <si>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</si>
  <si>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</si>
  <si>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</si>
  <si>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</si>
  <si>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</si>
  <si>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</si>
  <si>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</si>
  <si>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</si>
  <si>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</si>
  <si>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</si>
  <si>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</si>
  <si>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</si>
  <si>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</si>
  <si>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</si>
  <si>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</si>
  <si>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</si>
  <si>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</si>
  <si>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</si>
  <si>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</si>
  <si>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</si>
  <si>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</si>
  <si>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</si>
  <si>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</si>
  <si>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</si>
  <si>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</si>
  <si>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</si>
  <si>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</si>
  <si>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</si>
  <si>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</si>
  <si>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</si>
  <si>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</si>
  <si>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</si>
  <si>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</si>
  <si>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</si>
  <si>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</si>
  <si>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</si>
  <si>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</si>
  <si>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</si>
  <si>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</si>
  <si>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</si>
  <si>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</si>
  <si>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</si>
  <si>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</si>
  <si>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</si>
  <si>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</si>
  <si>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</si>
  <si>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</si>
  <si>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</si>
  <si>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</si>
  <si>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</si>
  <si>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</si>
  <si>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</si>
  <si>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</si>
  <si>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</si>
  <si>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</si>
  <si>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</si>
  <si>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</si>
  <si>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</si>
  <si>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</si>
  <si>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</si>
  <si>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</si>
  <si>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</si>
  <si>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</si>
  <si>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</si>
  <si>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</si>
  <si>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</si>
  <si>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</si>
  <si>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</si>
  <si>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</si>
  <si>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</si>
  <si>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</si>
  <si>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</si>
  <si>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</si>
  <si>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</si>
  <si>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</si>
  <si>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</si>
  <si>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</si>
  <si>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</si>
  <si>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</si>
  <si>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</si>
  <si>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</si>
  <si>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</si>
  <si>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</si>
  <si>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</si>
  <si>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</si>
  <si>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</si>
  <si>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</si>
  <si>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</si>
  <si>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</si>
  <si>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</si>
  <si>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</si>
  <si>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</si>
  <si>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</si>
  <si>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</si>
  <si>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</si>
  <si>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</si>
  <si>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</si>
  <si>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</si>
  <si>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</si>
  <si>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</si>
  <si>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</si>
  <si>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</si>
  <si>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</si>
  <si>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</si>
  <si>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</si>
  <si>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</si>
  <si>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</si>
  <si>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</si>
  <si>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</si>
  <si>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</si>
  <si>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</si>
  <si>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</si>
  <si>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</si>
  <si>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</si>
  <si>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</si>
  <si>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</si>
  <si>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</si>
  <si>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</si>
  <si>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</si>
  <si>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</si>
  <si>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</si>
  <si>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</si>
  <si>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</si>
  <si>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</si>
  <si>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</si>
  <si>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</si>
  <si>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</si>
  <si>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</si>
  <si>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</si>
  <si>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</si>
  <si>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</si>
  <si>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</si>
  <si>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</si>
  <si>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</si>
  <si>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</si>
  <si>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</si>
  <si>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</si>
  <si>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</si>
  <si>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</si>
  <si>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</si>
  <si>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</si>
  <si>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</si>
  <si>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</si>
  <si>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</si>
  <si>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</si>
  <si>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</si>
  <si>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</si>
  <si>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</si>
  <si>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</si>
  <si>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</si>
  <si>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</si>
  <si>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</si>
  <si>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</si>
  <si>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</si>
  <si>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</si>
  <si>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</si>
  <si>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</si>
  <si>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</si>
  <si>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</si>
  <si>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</si>
  <si>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</si>
  <si>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</si>
  <si>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</si>
  <si>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</si>
  <si>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</si>
  <si>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</si>
  <si>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</si>
  <si>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</si>
  <si>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</si>
  <si>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</si>
  <si>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</si>
  <si>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</si>
  <si>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</si>
  <si>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</si>
  <si>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</si>
  <si>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</si>
  <si>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</si>
  <si>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</si>
  <si>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</si>
  <si>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</si>
  <si>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</si>
  <si>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</si>
  <si>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</si>
  <si>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</si>
  <si>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</si>
  <si>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</si>
  <si>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</si>
  <si>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</si>
  <si>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</si>
  <si>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</si>
  <si>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</si>
  <si>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</si>
  <si>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</si>
  <si>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</si>
  <si>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</si>
  <si>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</si>
  <si>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</si>
  <si>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</si>
  <si>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</si>
  <si>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</si>
  <si>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</si>
  <si>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</si>
  <si>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</si>
  <si>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</si>
  <si>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</si>
  <si>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</si>
  <si>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</si>
  <si>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</si>
  <si>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</si>
  <si>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</si>
  <si>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</si>
  <si>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</si>
  <si>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</si>
  <si>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</si>
  <si>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</si>
  <si>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</si>
  <si>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</si>
  <si>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</si>
  <si>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</si>
  <si>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</si>
  <si>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</si>
  <si>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</si>
  <si>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</si>
  <si>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</si>
  <si>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</si>
  <si>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</si>
  <si>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</si>
  <si>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</si>
  <si>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</si>
  <si>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</si>
  <si>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</si>
  <si>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</si>
  <si>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</si>
  <si>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</si>
  <si>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</si>
  <si>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</si>
  <si>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</si>
  <si>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</si>
  <si>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</si>
  <si>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</si>
  <si>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</si>
  <si>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</si>
  <si>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</si>
  <si>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</si>
  <si>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</si>
  <si>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</si>
  <si>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</si>
  <si>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</si>
  <si>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</si>
  <si>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</si>
  <si>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</si>
  <si>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</si>
  <si>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</si>
  <si>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</si>
  <si>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</si>
  <si>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</si>
  <si>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</si>
  <si>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</si>
  <si>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</si>
  <si>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</si>
  <si>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</si>
  <si>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</si>
  <si>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</si>
  <si>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</si>
  <si>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</si>
  <si>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</si>
  <si>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</si>
  <si>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</si>
  <si>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</si>
  <si>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</si>
  <si>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</si>
  <si>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</si>
  <si>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</si>
  <si>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</si>
  <si>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</si>
  <si>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</si>
  <si>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</si>
  <si>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</si>
  <si>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</si>
  <si>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</si>
  <si>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</si>
  <si>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</si>
  <si>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</si>
  <si>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</si>
  <si>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</si>
  <si>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</si>
  <si>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</si>
  <si>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</si>
  <si>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</si>
  <si>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</si>
  <si>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</si>
  <si>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</si>
  <si>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</si>
  <si>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</si>
  <si>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</si>
  <si>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</si>
  <si>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</si>
  <si>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</si>
  <si>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</si>
  <si>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</si>
  <si>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</si>
  <si>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</si>
  <si>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</si>
  <si>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</si>
  <si>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</si>
  <si>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</si>
  <si>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</si>
  <si>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</si>
  <si>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</si>
  <si>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</si>
  <si>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</si>
  <si>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</si>
  <si>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</si>
  <si>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</si>
  <si>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</si>
  <si>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</si>
  <si>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</si>
  <si>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</si>
  <si>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</si>
  <si>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</si>
  <si>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</si>
  <si>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</si>
  <si>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</si>
  <si>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</si>
  <si>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</si>
  <si>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</si>
  <si>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</si>
  <si>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</si>
  <si>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</si>
  <si>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</si>
  <si>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</si>
  <si>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</si>
  <si>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</si>
  <si>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</si>
  <si>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</si>
  <si>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</si>
  <si>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</si>
  <si>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</si>
  <si>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</si>
  <si>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</si>
  <si>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</si>
  <si>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</si>
  <si>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</si>
  <si>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</si>
  <si>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</si>
  <si>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</si>
  <si>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</si>
  <si>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</si>
  <si>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</si>
  <si>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</si>
  <si>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</si>
  <si>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</si>
  <si>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</si>
  <si>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</si>
  <si>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</si>
  <si>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</si>
  <si>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</si>
  <si>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</si>
  <si>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</si>
  <si>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</si>
  <si>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</si>
  <si>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</si>
  <si>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</si>
  <si>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</si>
  <si>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</si>
  <si>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</si>
  <si>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</si>
  <si>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</si>
  <si>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</si>
  <si>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</si>
  <si>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</si>
  <si>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</si>
  <si>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</si>
  <si>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</si>
  <si>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</si>
  <si>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</si>
  <si>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</si>
  <si>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</si>
  <si>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</si>
  <si>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</si>
  <si>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</si>
  <si>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</si>
  <si>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</si>
  <si>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</si>
  <si>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</si>
  <si>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</si>
  <si>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</si>
  <si>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</si>
  <si>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</si>
  <si>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</si>
  <si>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</si>
  <si>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</si>
  <si>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</si>
  <si>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</si>
  <si>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</si>
  <si>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</si>
  <si>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</si>
  <si>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</si>
  <si>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</si>
  <si>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</si>
  <si>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</si>
  <si>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</si>
  <si>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</si>
  <si>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</si>
  <si>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</si>
  <si>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</si>
  <si>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</si>
  <si>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</si>
  <si>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</si>
  <si>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</si>
  <si>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</si>
  <si>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</si>
  <si>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</si>
  <si>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</si>
  <si>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</si>
  <si>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</si>
  <si>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</si>
  <si>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</si>
  <si>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</si>
  <si>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</si>
  <si>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</si>
  <si>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</si>
  <si>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</si>
  <si>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</si>
  <si>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</si>
  <si>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</si>
  <si>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</si>
  <si>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</si>
  <si>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</si>
  <si>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</si>
  <si>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</si>
  <si>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</si>
  <si>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</si>
  <si>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</si>
  <si>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</si>
  <si>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</si>
  <si>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</si>
  <si>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</si>
  <si>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</si>
  <si>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</si>
  <si>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</si>
  <si>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</si>
  <si>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</si>
  <si>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</si>
  <si>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</si>
  <si>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</si>
  <si>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</si>
  <si>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</si>
  <si>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</si>
  <si>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</si>
  <si>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</si>
  <si>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</si>
  <si>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</si>
  <si>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</si>
  <si>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</si>
  <si>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</si>
  <si>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</si>
  <si>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</si>
  <si>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</si>
  <si>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</si>
  <si>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</si>
  <si>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</si>
  <si>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</si>
  <si>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</si>
  <si>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</si>
  <si>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</si>
  <si>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</si>
  <si>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</si>
  <si>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</si>
  <si>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</si>
  <si>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</si>
  <si>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</si>
  <si>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</si>
  <si>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</si>
  <si>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</si>
  <si>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</si>
  <si>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</si>
  <si>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</si>
  <si>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</si>
  <si>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</si>
  <si>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</si>
  <si>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</si>
  <si>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</si>
  <si>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</si>
  <si>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</si>
  <si>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</si>
  <si>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</si>
  <si>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</si>
  <si>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</si>
  <si>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</si>
  <si>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</si>
  <si>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</si>
  <si>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</si>
  <si>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</si>
  <si>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</si>
  <si>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</si>
  <si>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</si>
  <si>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</si>
  <si>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</si>
  <si>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</si>
  <si>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</si>
  <si>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</si>
  <si>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</si>
  <si>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</si>
  <si>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</si>
  <si>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</si>
  <si>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</si>
  <si>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</si>
  <si>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</si>
  <si>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</si>
  <si>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</si>
  <si>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</si>
  <si>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</si>
  <si>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</si>
  <si>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</si>
  <si>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</si>
  <si>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</si>
  <si>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</si>
  <si>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</si>
  <si>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</si>
  <si>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</si>
  <si>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</si>
  <si>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</si>
  <si>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</si>
  <si>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</si>
  <si>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</si>
  <si>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</si>
  <si>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</si>
  <si>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</si>
  <si>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</si>
  <si>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</si>
  <si>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</si>
  <si>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</si>
  <si>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</si>
  <si>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</si>
  <si>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</si>
  <si>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</si>
  <si>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</si>
  <si>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</si>
  <si>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</si>
  <si>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</si>
  <si>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</si>
  <si>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</si>
  <si>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</si>
  <si>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</si>
  <si>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</si>
  <si>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</si>
  <si>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</si>
  <si>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</si>
  <si>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</si>
  <si>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</si>
  <si>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</si>
  <si>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</si>
  <si>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</si>
  <si>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</si>
  <si>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</si>
  <si>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</si>
  <si>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</si>
  <si>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</si>
  <si>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</si>
  <si>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</si>
  <si>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</si>
  <si>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</si>
  <si>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</si>
  <si>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</si>
  <si>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</si>
  <si>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</si>
  <si>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</si>
  <si>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</si>
  <si>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</si>
  <si>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</si>
  <si>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</si>
  <si>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</si>
  <si>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</si>
  <si>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</si>
  <si>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</si>
  <si>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</si>
  <si>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</si>
  <si>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</si>
  <si>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</si>
  <si>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</si>
  <si>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</si>
  <si>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</si>
  <si>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</si>
  <si>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</si>
  <si>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</si>
  <si>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</si>
  <si>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</si>
  <si>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</si>
  <si>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</si>
  <si>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</si>
  <si>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</si>
  <si>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</si>
  <si>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</si>
  <si>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</si>
  <si>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</si>
  <si>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</si>
  <si>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</si>
  <si>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</si>
  <si>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</si>
  <si>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</si>
  <si>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</si>
  <si>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</si>
  <si>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</si>
  <si>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</si>
  <si>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</si>
  <si>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</si>
  <si>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</si>
  <si>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</si>
  <si>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</si>
  <si>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</si>
  <si>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</si>
  <si>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</si>
  <si>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</si>
  <si>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</si>
  <si>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</si>
  <si>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</si>
  <si>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</si>
  <si>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</si>
  <si>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</si>
  <si>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</si>
  <si>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</si>
  <si>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</si>
  <si>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</si>
  <si>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</si>
  <si>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</si>
  <si>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</si>
  <si>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</si>
  <si>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</si>
  <si>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</si>
  <si>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</si>
  <si>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</si>
  <si>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</si>
  <si>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</si>
  <si>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</si>
  <si>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</si>
  <si>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</si>
  <si>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</si>
  <si>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</si>
  <si>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</si>
  <si>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</si>
  <si>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</si>
  <si>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</si>
  <si>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</si>
  <si>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</si>
  <si>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</si>
  <si>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</si>
  <si>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</si>
  <si>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</si>
  <si>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</si>
  <si>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</si>
  <si>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</si>
  <si>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</si>
  <si>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</si>
  <si>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</si>
  <si>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</si>
  <si>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</si>
  <si>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</si>
  <si>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</si>
  <si>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</si>
  <si>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</si>
  <si>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</si>
  <si>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</si>
  <si>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</si>
  <si>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</si>
  <si>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</si>
  <si>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</si>
  <si>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</si>
  <si>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</si>
  <si>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</si>
  <si>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</si>
  <si>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</si>
  <si>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</si>
  <si>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</si>
  <si>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</si>
  <si>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</si>
  <si>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</si>
  <si>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</si>
  <si>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</si>
  <si>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</si>
  <si>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</si>
  <si>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</si>
  <si>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</si>
  <si>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</si>
  <si>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</si>
  <si>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</si>
  <si>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</si>
  <si>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</si>
  <si>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</si>
  <si>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</si>
  <si>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</si>
  <si>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</si>
  <si>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</si>
  <si>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</si>
  <si>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</si>
  <si>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</si>
  <si>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</si>
  <si>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</si>
  <si>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</si>
  <si>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</si>
  <si>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</si>
  <si>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</si>
  <si>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</si>
  <si>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</si>
  <si>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</si>
  <si>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</si>
  <si>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</si>
  <si>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</si>
  <si>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</si>
  <si>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</si>
  <si>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</si>
  <si>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</si>
  <si>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</si>
  <si>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</si>
  <si>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</si>
  <si>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</si>
  <si>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</si>
  <si>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</si>
  <si>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</si>
  <si>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</si>
  <si>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</si>
  <si>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</si>
  <si>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</si>
  <si>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</si>
  <si>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</si>
  <si>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</si>
  <si>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</si>
  <si>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</si>
  <si>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</si>
  <si>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</si>
  <si>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</si>
  <si>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</si>
  <si>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</si>
  <si>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</si>
  <si>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</si>
  <si>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</si>
  <si>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</si>
  <si>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</si>
  <si>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</si>
  <si>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</si>
  <si>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</si>
  <si>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</si>
  <si>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</si>
  <si>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</si>
  <si>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</si>
  <si>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</si>
  <si>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</si>
  <si>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</si>
  <si>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</si>
  <si>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</si>
  <si>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</si>
  <si>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</si>
  <si>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</si>
  <si>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</si>
  <si>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</si>
  <si>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</si>
  <si>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</si>
  <si>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</si>
  <si>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</si>
  <si>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</si>
  <si>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</si>
  <si>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</si>
  <si>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</si>
  <si>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</si>
  <si>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</si>
  <si>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</si>
  <si>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</si>
  <si>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</si>
  <si>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</si>
  <si>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</si>
  <si>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</si>
  <si>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</si>
  <si>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</si>
  <si>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</si>
  <si>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</si>
  <si>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</si>
  <si>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</si>
  <si>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</si>
  <si>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</si>
  <si>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</si>
  <si>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</si>
  <si>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</si>
  <si>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</si>
  <si>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</si>
  <si>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</si>
  <si>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</si>
  <si>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</si>
  <si>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</si>
  <si>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</si>
  <si>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</si>
  <si>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</si>
  <si>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</si>
  <si>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</si>
  <si>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</si>
  <si>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</si>
  <si>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</si>
  <si>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</si>
  <si>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</si>
  <si>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</si>
  <si>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</si>
  <si>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</si>
  <si>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</si>
  <si>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</si>
  <si>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</si>
  <si>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</si>
  <si>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</si>
  <si>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</si>
  <si>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</si>
  <si>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</si>
  <si>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</si>
  <si>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</si>
  <si>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</si>
  <si>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</si>
  <si>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</si>
  <si>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</si>
  <si>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</si>
  <si>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</si>
  <si>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</si>
  <si>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</si>
  <si>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</si>
  <si>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</si>
  <si>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</si>
  <si>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</si>
  <si>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</si>
  <si>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</si>
  <si>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</si>
  <si>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</si>
  <si>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</si>
  <si>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</si>
  <si>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</si>
  <si>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</si>
  <si>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</si>
  <si>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</si>
  <si>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</si>
  <si>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</si>
  <si>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</si>
  <si>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</si>
  <si>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</si>
  <si>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</si>
  <si>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</si>
  <si>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</si>
  <si>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</si>
  <si>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</si>
  <si>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</si>
  <si>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</si>
  <si>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</si>
  <si>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</si>
  <si>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</si>
  <si>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</si>
  <si>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</si>
  <si>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</si>
  <si>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</si>
  <si>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</si>
  <si>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</si>
  <si>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</si>
  <si>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</si>
  <si>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</si>
  <si>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</si>
  <si>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</si>
  <si>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</si>
  <si>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</si>
  <si>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</si>
  <si>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</si>
  <si>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</si>
  <si>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</si>
  <si>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</si>
  <si>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</si>
  <si>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</si>
  <si>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</si>
  <si>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</si>
  <si>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</si>
  <si>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</si>
  <si>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</si>
  <si>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</si>
  <si>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</si>
  <si>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</si>
  <si>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</si>
  <si>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</si>
  <si>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</si>
  <si>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</si>
  <si>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</si>
  <si>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</si>
  <si>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</si>
  <si>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</si>
  <si>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</si>
  <si>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</si>
  <si>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</si>
  <si>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</si>
  <si>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</si>
  <si>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</si>
  <si>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</si>
  <si>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</si>
  <si>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</si>
  <si>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</si>
  <si>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</si>
  <si>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</si>
  <si>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</si>
  <si>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</si>
  <si>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</si>
  <si>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</si>
  <si>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</si>
  <si>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</si>
  <si>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</si>
  <si>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</si>
  <si>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</si>
  <si>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</si>
  <si>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</si>
  <si>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</si>
  <si>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</si>
  <si>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</si>
  <si>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</si>
  <si>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</si>
  <si>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</si>
  <si>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</si>
  <si>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</si>
  <si>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</si>
  <si>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</si>
  <si>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</si>
  <si>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</si>
  <si>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</si>
  <si>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</si>
  <si>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</si>
  <si>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</si>
  <si>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</si>
  <si>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</si>
  <si>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</si>
  <si>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</si>
  <si>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</si>
  <si>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</si>
  <si>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</si>
  <si>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</si>
  <si>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</si>
  <si>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</si>
  <si>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</si>
  <si>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</si>
  <si>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</si>
  <si>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</si>
  <si>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</si>
  <si>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</si>
  <si>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</si>
  <si>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</si>
  <si>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</si>
  <si>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</si>
  <si>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</si>
  <si>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</si>
  <si>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</si>
  <si>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</si>
  <si>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</si>
  <si>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</si>
  <si>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</si>
  <si>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</si>
  <si>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</si>
  <si>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</si>
  <si>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</si>
  <si>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</si>
  <si>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</si>
  <si>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</si>
  <si>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</si>
  <si>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</si>
  <si>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</si>
  <si>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</si>
  <si>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</si>
  <si>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</si>
  <si>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</si>
  <si>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</si>
  <si>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</si>
  <si>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</si>
  <si>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</si>
  <si>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</si>
  <si>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</si>
  <si>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</si>
  <si>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</si>
  <si>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</si>
  <si>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</si>
  <si>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</si>
  <si>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</si>
  <si>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</si>
  <si>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</si>
  <si>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</si>
  <si>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</si>
  <si>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</si>
  <si>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</si>
  <si>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</si>
  <si>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</si>
  <si>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</si>
  <si>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</si>
  <si>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</si>
  <si>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</si>
  <si>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</si>
  <si>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</si>
  <si>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</si>
  <si>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</si>
  <si>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</si>
  <si>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</si>
  <si>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</si>
  <si>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</si>
  <si>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</si>
  <si>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</si>
  <si>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</si>
  <si>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</si>
  <si>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</si>
  <si>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</si>
  <si>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</si>
  <si>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</si>
  <si>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</si>
  <si>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</si>
  <si>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</si>
  <si>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</si>
  <si>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</si>
  <si>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</si>
  <si>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</si>
  <si>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</si>
  <si>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</si>
  <si>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</si>
  <si>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</si>
  <si>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</si>
  <si>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</si>
  <si>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</si>
  <si>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</si>
  <si>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</si>
  <si>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</si>
  <si>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</si>
  <si>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</si>
  <si>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</si>
  <si>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</si>
  <si>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</si>
  <si>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</si>
  <si>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</si>
  <si>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</si>
  <si>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</si>
  <si>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</si>
  <si>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</si>
  <si>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</si>
  <si>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</si>
  <si>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</si>
  <si>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</si>
  <si>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</si>
  <si>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</si>
  <si>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</si>
  <si>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</si>
  <si>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</si>
  <si>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</si>
  <si>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</si>
  <si>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</si>
  <si>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</si>
  <si>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</si>
  <si>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</si>
  <si>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</si>
  <si>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</si>
  <si>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</si>
  <si>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</si>
  <si>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</si>
  <si>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</si>
  <si>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</si>
  <si>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</si>
  <si>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</si>
  <si>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</si>
  <si>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</si>
  <si>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</si>
  <si>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</si>
  <si>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</si>
  <si>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</si>
  <si>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</si>
  <si>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</si>
  <si>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</si>
  <si>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</si>
  <si>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</si>
  <si>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</si>
  <si>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</si>
  <si>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</si>
  <si>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</si>
  <si>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</si>
  <si>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</si>
  <si>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</si>
  <si>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</si>
  <si>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</si>
  <si>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</si>
  <si>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</si>
  <si>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</si>
  <si>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</si>
  <si>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</si>
  <si>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</si>
  <si>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</si>
  <si>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</si>
  <si>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</si>
  <si>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</si>
  <si>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</si>
  <si>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</si>
  <si>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</si>
  <si>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</si>
  <si>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</si>
  <si>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</si>
  <si>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</si>
  <si>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</si>
  <si>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</si>
  <si>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</si>
  <si>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</si>
  <si>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</si>
  <si>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</si>
  <si>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</si>
  <si>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</si>
  <si>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</si>
  <si>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</si>
  <si>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</si>
  <si>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</si>
  <si>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</si>
  <si>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</si>
  <si>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</si>
  <si>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</si>
  <si>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</si>
  <si>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</si>
  <si>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</si>
  <si>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</si>
  <si>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</si>
  <si>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</si>
  <si>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</si>
  <si>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</si>
  <si>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</si>
  <si>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</si>
  <si>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</si>
  <si>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</si>
  <si>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</si>
  <si>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</si>
  <si>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</si>
  <si>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</si>
  <si>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</si>
  <si>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</si>
  <si>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</si>
  <si>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</si>
  <si>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</si>
  <si>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</si>
  <si>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</si>
  <si>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</si>
  <si>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</si>
  <si>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</si>
  <si>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</si>
  <si>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</si>
  <si>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</si>
  <si>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</si>
  <si>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</si>
  <si>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</si>
  <si>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</si>
  <si>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</si>
  <si>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</si>
  <si>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</si>
  <si>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</si>
  <si>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</si>
  <si>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</si>
  <si>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</si>
  <si>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</si>
  <si>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</si>
  <si>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</si>
  <si>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</si>
  <si>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</si>
  <si>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</si>
  <si>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</si>
  <si>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</si>
  <si>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</si>
  <si>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</si>
  <si>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</si>
  <si>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</si>
  <si>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</si>
  <si>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</si>
  <si>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</si>
  <si>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</si>
  <si>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</si>
  <si>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</si>
  <si>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</si>
  <si>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</si>
  <si>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</si>
  <si>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</si>
  <si>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</si>
  <si>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</si>
  <si>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</si>
  <si>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</si>
  <si>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</si>
  <si>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</si>
  <si>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</si>
  <si>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</si>
  <si>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</si>
  <si>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</si>
  <si>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</si>
  <si>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</si>
  <si>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</si>
  <si>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</si>
  <si>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</si>
  <si>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</si>
  <si>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</si>
  <si>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</si>
  <si>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</si>
  <si>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</si>
  <si>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</si>
  <si>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</si>
  <si>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</si>
  <si>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</si>
  <si>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</si>
  <si>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</si>
  <si>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</si>
  <si>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</si>
  <si>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</si>
  <si>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</si>
  <si>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</si>
  <si>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</si>
  <si>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</si>
  <si>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</si>
  <si>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</si>
  <si>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</si>
  <si>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</si>
  <si>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</si>
  <si>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</si>
  <si>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</si>
  <si>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</si>
  <si>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</si>
  <si>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</si>
  <si>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</si>
  <si>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</si>
  <si>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</si>
  <si>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</si>
  <si>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</si>
  <si>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</si>
  <si>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</si>
  <si>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</si>
  <si>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</si>
  <si>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</si>
  <si>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</si>
  <si>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</si>
  <si>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</si>
  <si>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</si>
  <si>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</si>
  <si>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</si>
  <si>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</si>
  <si>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</si>
  <si>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</si>
  <si>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</si>
  <si>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</si>
  <si>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</si>
  <si>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</si>
  <si>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</si>
  <si>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</si>
  <si>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</si>
  <si>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</si>
  <si>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</si>
  <si>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</si>
  <si>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</si>
  <si>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</si>
  <si>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</si>
  <si>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</si>
  <si>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</si>
  <si>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</si>
  <si>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</si>
  <si>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</si>
  <si>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</si>
  <si>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</si>
  <si>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</si>
  <si>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</si>
  <si>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</si>
  <si>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</si>
  <si>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</si>
  <si>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</si>
  <si>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</si>
  <si>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</si>
  <si>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</si>
  <si>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</si>
  <si>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</si>
  <si>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</si>
  <si>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</si>
  <si>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</si>
  <si>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</si>
  <si>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</si>
  <si>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</si>
  <si>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</si>
  <si>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</si>
  <si>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</si>
  <si>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</si>
  <si>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</si>
  <si>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</si>
  <si>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</si>
  <si>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</si>
  <si>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</si>
  <si>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</si>
  <si>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</si>
  <si>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</si>
  <si>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</si>
  <si>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</si>
  <si>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</si>
  <si>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</si>
  <si>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</si>
  <si>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</si>
  <si>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</si>
  <si>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</si>
  <si>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</si>
  <si>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</si>
  <si>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</si>
  <si>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</si>
  <si>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</si>
  <si>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</si>
  <si>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</si>
  <si>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</si>
  <si>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</si>
  <si>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</si>
  <si>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</si>
  <si>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</si>
  <si>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</si>
  <si>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</si>
  <si>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</si>
  <si>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</si>
  <si>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</si>
  <si>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</si>
  <si>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</si>
  <si>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</si>
  <si>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</si>
  <si>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</si>
  <si>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</si>
  <si>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</si>
  <si>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</si>
  <si>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</si>
  <si>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</si>
  <si>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</si>
  <si>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</si>
  <si>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</si>
  <si>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</si>
  <si>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</si>
  <si>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</si>
  <si>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</si>
  <si>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</si>
  <si>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</si>
  <si>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</si>
  <si>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</si>
  <si>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</si>
  <si>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</si>
  <si>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</si>
  <si>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</si>
  <si>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</si>
  <si>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</si>
  <si>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</si>
  <si>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</si>
  <si>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</si>
  <si>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</si>
  <si>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</si>
  <si>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</si>
  <si>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</si>
  <si>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</si>
  <si>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</si>
  <si>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</si>
  <si>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</si>
  <si>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</si>
  <si>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</si>
  <si>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</si>
  <si>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</si>
  <si>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</si>
  <si>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</si>
  <si>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</si>
  <si>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</si>
  <si>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</si>
  <si>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</si>
  <si>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</si>
  <si>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</si>
  <si>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</si>
  <si>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</si>
  <si>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</si>
  <si>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</si>
  <si>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</si>
  <si>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</si>
  <si>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</si>
  <si>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</si>
  <si>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</si>
  <si>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</si>
  <si>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</si>
  <si>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</si>
  <si>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</si>
  <si>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</si>
  <si>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</si>
  <si>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</si>
  <si>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</si>
  <si>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</si>
  <si>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</si>
  <si>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</si>
  <si>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</si>
  <si>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</si>
  <si>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</si>
  <si>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</si>
  <si>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</si>
  <si>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</si>
  <si>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</si>
  <si>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</si>
  <si>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</si>
  <si>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</si>
  <si>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</si>
  <si>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</si>
  <si>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</si>
  <si>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</si>
  <si>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</si>
  <si>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</si>
  <si>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</si>
  <si>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</si>
  <si>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</si>
  <si>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</si>
  <si>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</si>
  <si>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</si>
  <si>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</si>
  <si>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</si>
  <si>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</si>
  <si>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</si>
  <si>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</si>
  <si>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</si>
  <si>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</si>
  <si>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</si>
  <si>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</si>
  <si>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</si>
  <si>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</si>
  <si>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</si>
  <si>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</si>
  <si>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</si>
  <si>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</si>
  <si>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</si>
  <si>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</si>
  <si>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</si>
  <si>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</si>
  <si>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</si>
  <si>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</si>
  <si>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</si>
  <si>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</si>
  <si>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</si>
  <si>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</si>
  <si>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</si>
  <si>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</si>
  <si>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</si>
  <si>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</si>
  <si>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</si>
  <si>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</si>
  <si>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</si>
  <si>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</si>
  <si>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</si>
  <si>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</si>
  <si>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</si>
  <si>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</si>
  <si>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</si>
  <si>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</si>
  <si>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</si>
  <si>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</si>
  <si>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</si>
  <si>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</si>
  <si>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</si>
  <si>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</si>
  <si>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</si>
  <si>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</si>
  <si>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</si>
  <si>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</si>
  <si>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</si>
  <si>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</si>
  <si>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</si>
  <si>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</si>
  <si>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</si>
  <si>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</si>
  <si>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</si>
  <si>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</si>
  <si>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</si>
  <si>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</si>
  <si>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</si>
  <si>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</si>
  <si>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</si>
  <si>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</si>
  <si>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</si>
  <si>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</si>
  <si>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</si>
  <si>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</si>
  <si>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</si>
  <si>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</si>
  <si>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</si>
  <si>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</si>
  <si>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</si>
  <si>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</si>
  <si>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</si>
  <si>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</si>
  <si>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</si>
  <si>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</si>
  <si>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</si>
  <si>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</si>
  <si>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</si>
  <si>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</si>
  <si>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</si>
  <si>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</si>
  <si>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</si>
  <si>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</si>
  <si>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</si>
  <si>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</si>
  <si>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</si>
  <si>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</si>
  <si>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</si>
  <si>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</si>
  <si>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</si>
  <si>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</si>
  <si>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</si>
  <si>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</si>
  <si>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</si>
  <si>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</si>
  <si>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</si>
  <si>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</si>
  <si>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</si>
  <si>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</si>
  <si>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</si>
  <si>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</si>
  <si>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</si>
  <si>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</si>
  <si>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</si>
  <si>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</si>
  <si>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</si>
  <si>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</si>
  <si>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</si>
  <si>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</si>
  <si>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</si>
  <si>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</si>
  <si>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</si>
  <si>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</si>
  <si>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</si>
  <si>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</si>
  <si>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</si>
  <si>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</si>
  <si>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</si>
  <si>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</si>
  <si>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</si>
  <si>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</si>
  <si>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</si>
  <si>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</si>
  <si>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</si>
  <si>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</si>
  <si>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</si>
  <si>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</si>
  <si>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</si>
  <si>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</si>
  <si>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</si>
  <si>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</si>
  <si>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</si>
  <si>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</si>
  <si>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</si>
  <si>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</si>
  <si>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</si>
  <si>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</si>
  <si>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</si>
  <si>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</si>
  <si>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</si>
  <si>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</si>
  <si>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</si>
  <si>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</si>
  <si>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</si>
  <si>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</si>
  <si>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</si>
  <si>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</si>
  <si>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</si>
  <si>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</si>
  <si>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</si>
  <si>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</si>
  <si>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</si>
  <si>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</si>
  <si>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</si>
  <si>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</si>
  <si>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</si>
  <si>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</si>
  <si>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</si>
  <si>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</si>
  <si>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</si>
  <si>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</si>
  <si>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</si>
  <si>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</si>
  <si>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</si>
  <si>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</si>
  <si>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</si>
  <si>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</si>
  <si>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</si>
  <si>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</si>
  <si>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</si>
  <si>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</si>
  <si>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</si>
  <si>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</si>
  <si>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</si>
  <si>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</si>
  <si>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</si>
  <si>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</si>
  <si>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</si>
  <si>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</si>
  <si>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</si>
  <si>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</si>
  <si>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</si>
  <si>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</si>
  <si>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</si>
  <si>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</si>
  <si>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</si>
  <si>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</si>
  <si>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</si>
  <si>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</si>
  <si>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</si>
  <si>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</si>
  <si>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</si>
  <si>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</si>
  <si>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</si>
  <si>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</si>
  <si>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</si>
  <si>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</si>
  <si>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</si>
  <si>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</si>
  <si>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</si>
  <si>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</si>
  <si>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</si>
  <si>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</si>
  <si>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</si>
  <si>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</si>
  <si>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</si>
  <si>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</si>
  <si>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</si>
  <si>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</si>
  <si>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</si>
  <si>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</si>
  <si>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</si>
  <si>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</si>
  <si>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</si>
  <si>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</si>
  <si>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</si>
  <si>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</si>
  <si>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</si>
  <si>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</si>
  <si>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</si>
  <si>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</si>
  <si>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</si>
  <si>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</si>
  <si>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</si>
  <si>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</si>
  <si>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</si>
  <si>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</si>
  <si>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</si>
  <si>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</si>
  <si>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</si>
  <si>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</si>
  <si>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</si>
  <si>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</si>
  <si>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</si>
  <si>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</si>
  <si>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</si>
  <si>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</si>
  <si>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</si>
  <si>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</si>
  <si>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</si>
  <si>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</si>
  <si>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</si>
  <si>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</si>
  <si>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</si>
  <si>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</si>
  <si>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</si>
  <si>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</si>
  <si>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</si>
  <si>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</si>
  <si>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</si>
  <si>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</si>
  <si>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</si>
  <si>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</si>
  <si>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</si>
  <si>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</si>
  <si>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</si>
  <si>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</si>
  <si>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</si>
  <si>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</si>
  <si>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</si>
  <si>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</si>
  <si>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</si>
  <si>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</si>
  <si>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</si>
  <si>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</si>
  <si>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</si>
  <si>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</si>
  <si>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</si>
  <si>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</si>
  <si>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</si>
  <si>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</si>
  <si>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</si>
  <si>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</si>
  <si>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</si>
  <si>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</si>
  <si>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</si>
  <si>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</si>
  <si>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</si>
  <si>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</si>
  <si>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</si>
  <si>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</si>
  <si>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</si>
  <si>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</si>
  <si>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</si>
  <si>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</si>
  <si>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</si>
  <si>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</si>
  <si>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</si>
  <si>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</si>
  <si>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</si>
  <si>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</si>
  <si>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</si>
  <si>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</si>
  <si>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</si>
  <si>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</si>
  <si>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</si>
  <si>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</si>
  <si>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</si>
  <si>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</si>
  <si>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</si>
  <si>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</si>
  <si>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</si>
  <si>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</si>
  <si>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</si>
  <si>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</si>
  <si>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</si>
  <si>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</si>
  <si>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</si>
  <si>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</si>
  <si>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</si>
  <si>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</si>
  <si>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</si>
  <si>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</si>
  <si>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</si>
  <si>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</si>
  <si>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</si>
  <si>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</si>
  <si>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</si>
  <si>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</si>
  <si>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</si>
  <si>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</si>
  <si>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</si>
  <si>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</si>
  <si>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</si>
  <si>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</si>
  <si>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</si>
  <si>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</si>
  <si>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</si>
  <si>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</si>
  <si>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</si>
  <si>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</si>
  <si>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</si>
  <si>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</si>
  <si>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</si>
  <si>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</si>
  <si>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</si>
  <si>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</si>
  <si>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</si>
  <si>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</si>
  <si>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</si>
  <si>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</si>
  <si>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</si>
  <si>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</si>
  <si>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</si>
  <si>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</si>
  <si>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</si>
  <si>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</si>
  <si>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</si>
  <si>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</si>
  <si>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</si>
  <si>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</si>
  <si>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</si>
  <si>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</si>
  <si>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</si>
  <si>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</si>
  <si>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</si>
  <si>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</si>
  <si>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</si>
  <si>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</si>
  <si>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</si>
  <si>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</si>
  <si>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</si>
  <si>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</si>
  <si>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</si>
  <si>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</si>
  <si>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</si>
  <si>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</si>
  <si>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</si>
  <si>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</si>
  <si>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</si>
  <si>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</si>
  <si>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</si>
  <si>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</si>
  <si>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</si>
  <si>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</si>
  <si>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</si>
  <si>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</si>
  <si>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</si>
  <si>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</si>
  <si>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</si>
  <si>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</si>
  <si>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</si>
  <si>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</si>
  <si>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</si>
  <si>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</si>
  <si>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</si>
  <si>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</si>
  <si>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</si>
  <si>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</si>
  <si>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</si>
  <si>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</si>
  <si>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</si>
  <si>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</si>
  <si>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</si>
  <si>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</si>
  <si>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</si>
  <si>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</si>
  <si>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</si>
  <si>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</si>
  <si>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</si>
  <si>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</si>
  <si>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</si>
  <si>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</si>
  <si>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</si>
  <si>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</si>
  <si>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</si>
  <si>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</si>
  <si>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</si>
  <si>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</si>
  <si>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</si>
  <si>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</si>
  <si>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</si>
  <si>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</si>
  <si>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</si>
  <si>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</si>
  <si>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</si>
  <si>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</si>
  <si>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</si>
  <si>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</si>
  <si>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</si>
  <si>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</si>
  <si>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</si>
  <si>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</si>
  <si>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</si>
  <si>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</si>
  <si>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</si>
  <si>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</si>
  <si>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</si>
  <si>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</si>
  <si>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</si>
  <si>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</si>
  <si>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</si>
  <si>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</si>
  <si>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</si>
  <si>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</si>
  <si>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</si>
  <si>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</si>
  <si>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</si>
  <si>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</si>
  <si>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</si>
  <si>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</si>
  <si>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</si>
  <si>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</si>
  <si>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</si>
  <si>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</si>
  <si>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</si>
  <si>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</si>
  <si>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</si>
  <si>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</si>
  <si>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</si>
  <si>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</si>
  <si>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</si>
  <si>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</si>
  <si>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</si>
  <si>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</si>
  <si>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</si>
  <si>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</si>
  <si>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</si>
  <si>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</si>
  <si>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</si>
  <si>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</si>
  <si>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</si>
  <si>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</si>
  <si>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</si>
  <si>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</si>
  <si>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</si>
  <si>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</si>
  <si>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</si>
  <si>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</si>
  <si>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</si>
  <si>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</si>
  <si>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</si>
  <si>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</si>
  <si>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</si>
  <si>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</si>
  <si>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</si>
  <si>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</si>
  <si>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</si>
  <si>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</si>
  <si>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</si>
  <si>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</si>
  <si>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</si>
  <si>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</si>
  <si>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</si>
  <si>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</si>
  <si>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</si>
  <si>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</si>
  <si>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</si>
  <si>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</si>
  <si>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</si>
  <si>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</si>
  <si>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</si>
  <si>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</si>
  <si>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</si>
  <si>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</si>
  <si>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</si>
  <si>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</si>
  <si>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</si>
  <si>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</si>
  <si>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</si>
  <si>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</si>
  <si>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</si>
  <si>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</si>
  <si>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</si>
  <si>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</si>
  <si>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</si>
  <si>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</si>
  <si>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</si>
  <si>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</si>
  <si>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</si>
  <si>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</si>
  <si>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</si>
  <si>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</si>
  <si>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</si>
  <si>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</si>
  <si>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</si>
  <si>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</si>
  <si>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</si>
  <si>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</si>
  <si>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</si>
  <si>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</si>
  <si>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</si>
  <si>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</si>
  <si>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</si>
  <si>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</si>
  <si>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</si>
  <si>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</si>
  <si>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</si>
  <si>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</si>
  <si>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</si>
  <si>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</si>
  <si>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</si>
  <si>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</si>
  <si>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</si>
  <si>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</si>
  <si>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</si>
  <si>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</si>
  <si>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</si>
  <si>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</si>
  <si>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</si>
  <si>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</si>
  <si>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</si>
  <si>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</si>
  <si>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</si>
  <si>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</si>
  <si>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</si>
  <si>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</si>
  <si>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</si>
  <si>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</si>
  <si>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</si>
  <si>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</si>
  <si>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</si>
  <si>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</si>
  <si>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</si>
  <si>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</si>
  <si>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</si>
  <si>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</si>
  <si>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</si>
  <si>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</si>
  <si>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</si>
  <si>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</si>
  <si>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</si>
  <si>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</si>
  <si>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</si>
  <si>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</si>
  <si>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</si>
  <si>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</si>
  <si>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</si>
  <si>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</si>
  <si>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</si>
  <si>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</si>
  <si>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</si>
  <si>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</si>
  <si>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</si>
  <si>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</si>
  <si>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</si>
  <si>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</si>
  <si>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</si>
  <si>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</si>
  <si>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</si>
  <si>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</si>
  <si>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</si>
  <si>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</si>
  <si>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</si>
  <si>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</si>
  <si>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</si>
  <si>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</si>
  <si>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</si>
  <si>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</si>
  <si>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</si>
  <si>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</si>
  <si>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</si>
  <si>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</si>
  <si>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</si>
  <si>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</si>
  <si>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</si>
  <si>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</si>
  <si>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</si>
  <si>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</si>
  <si>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</si>
  <si>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</si>
  <si>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</si>
  <si>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</si>
  <si>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</si>
  <si>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</si>
  <si>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</si>
  <si>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</si>
  <si>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</si>
  <si>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</si>
  <si>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</si>
  <si>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</si>
  <si>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</si>
  <si>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</si>
  <si>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</si>
  <si>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</si>
  <si>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</si>
  <si>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</si>
  <si>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</si>
  <si>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</si>
  <si>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</si>
  <si>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</si>
  <si>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</si>
  <si>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</si>
  <si>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</si>
  <si>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</si>
  <si>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</si>
  <si>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</si>
  <si>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</si>
  <si>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</si>
  <si>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</si>
  <si>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</si>
  <si>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</si>
  <si>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</si>
  <si>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</si>
  <si>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</si>
  <si>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</si>
  <si>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</si>
  <si>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</si>
  <si>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</si>
  <si>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</si>
  <si>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</si>
  <si>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</si>
  <si>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</si>
  <si>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</si>
  <si>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</si>
  <si>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</si>
  <si>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</si>
  <si>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</si>
  <si>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</si>
  <si>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</si>
  <si>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</si>
  <si>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</si>
  <si>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</si>
  <si>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</si>
  <si>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</si>
  <si>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</si>
  <si>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</si>
  <si>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</si>
  <si>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</si>
  <si>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</si>
  <si>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</si>
  <si>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</si>
  <si>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</si>
  <si>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</si>
  <si>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</si>
  <si>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</si>
  <si>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</si>
  <si>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</si>
  <si>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</si>
  <si>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</si>
  <si>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</si>
  <si>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</si>
  <si>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</si>
  <si>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</si>
  <si>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</si>
  <si>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</si>
  <si>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</si>
  <si>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</si>
  <si>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</si>
  <si>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</si>
  <si>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</si>
  <si>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</si>
  <si>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</si>
  <si>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</si>
  <si>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</si>
  <si>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</si>
  <si>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</si>
  <si>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</si>
  <si>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</si>
  <si>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</si>
  <si>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</si>
  <si>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</si>
  <si>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</si>
  <si>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</si>
  <si>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</si>
  <si>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</si>
  <si>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</si>
  <si>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</si>
  <si>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</si>
  <si>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</si>
  <si>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</si>
  <si>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</si>
  <si>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</si>
  <si>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</si>
  <si>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</si>
  <si>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</si>
  <si>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</si>
  <si>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</si>
  <si>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</si>
  <si>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</si>
  <si>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</si>
  <si>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</si>
  <si>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</si>
  <si>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</si>
  <si>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</si>
  <si>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</si>
  <si>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</si>
  <si>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</si>
  <si>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</si>
  <si>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</si>
  <si>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</si>
  <si>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</si>
  <si>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</si>
  <si>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</si>
  <si>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</si>
  <si>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</si>
  <si>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</si>
  <si>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</si>
  <si>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</si>
  <si>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</si>
  <si>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</si>
  <si>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</si>
  <si>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</si>
  <si>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</si>
  <si>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</si>
  <si>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</si>
  <si>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</si>
  <si>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</si>
  <si>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</si>
  <si>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</si>
  <si>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</si>
  <si>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</si>
  <si>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</si>
  <si>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</si>
  <si>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</si>
  <si>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</si>
  <si>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</si>
  <si>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</si>
  <si>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</si>
  <si>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</si>
  <si>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</si>
  <si>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</si>
  <si>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</si>
  <si>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</si>
  <si>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</si>
  <si>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</si>
  <si>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</si>
  <si>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</si>
  <si>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</si>
  <si>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</si>
  <si>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</si>
  <si>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</si>
  <si>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</si>
  <si>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</si>
  <si>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</si>
  <si>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</si>
  <si>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</si>
  <si>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</si>
  <si>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</si>
  <si>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</si>
  <si>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</si>
  <si>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</si>
  <si>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</si>
  <si>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</si>
  <si>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</si>
  <si>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</si>
  <si>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</si>
  <si>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</si>
  <si>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</si>
  <si>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</si>
  <si>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</si>
  <si>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</si>
  <si>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</si>
  <si>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</si>
  <si>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</si>
  <si>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</si>
  <si>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</si>
  <si>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</si>
  <si>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</si>
  <si>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</si>
  <si>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</si>
  <si>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</si>
  <si>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</si>
  <si>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</si>
  <si>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</si>
  <si>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</si>
  <si>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</si>
  <si>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</si>
  <si>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</si>
  <si>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</si>
  <si>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</si>
  <si>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</si>
  <si>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</si>
  <si>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</si>
  <si>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</si>
  <si>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</si>
  <si>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</si>
  <si>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</si>
  <si>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</si>
  <si>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</si>
  <si>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</si>
  <si>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</si>
  <si>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</si>
  <si>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</si>
  <si>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</si>
  <si>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</si>
  <si>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</si>
  <si>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</si>
  <si>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</si>
  <si>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</si>
  <si>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</si>
  <si>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</si>
  <si>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</si>
  <si>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</si>
  <si>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</si>
  <si>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</si>
  <si>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</si>
  <si>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</si>
  <si>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</si>
  <si>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</si>
  <si>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</si>
  <si>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</si>
  <si>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</si>
  <si>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</si>
  <si>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</si>
  <si>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</si>
  <si>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</si>
  <si>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</si>
  <si>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</si>
  <si>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</si>
  <si>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</si>
  <si>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</si>
  <si>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</si>
  <si>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</si>
  <si>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</si>
  <si>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</si>
  <si>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</si>
  <si>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</si>
  <si>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</si>
  <si>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</si>
  <si>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</si>
  <si>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</si>
  <si>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</si>
  <si>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</si>
  <si>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</si>
  <si>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</si>
  <si>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</si>
  <si>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</si>
  <si>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</si>
  <si>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</si>
  <si>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</si>
  <si>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</si>
  <si>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</si>
  <si>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</si>
  <si>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</si>
  <si>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</si>
  <si>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</si>
  <si>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</si>
  <si>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</si>
  <si>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</si>
  <si>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</si>
  <si>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</si>
  <si>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</si>
  <si>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</si>
  <si>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</si>
  <si>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</si>
  <si>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</si>
  <si>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</si>
  <si>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</si>
  <si>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</si>
  <si>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</si>
  <si>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</si>
  <si>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</si>
  <si>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</si>
  <si>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</si>
  <si>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</si>
  <si>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</si>
  <si>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</si>
  <si>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</si>
  <si>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</si>
  <si>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</si>
  <si>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</si>
  <si>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</si>
  <si>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</si>
  <si>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</si>
  <si>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</si>
  <si>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</si>
  <si>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</si>
  <si>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</si>
  <si>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</si>
  <si>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</si>
  <si>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</si>
  <si>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</si>
  <si>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</si>
  <si>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</si>
  <si>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</si>
  <si>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</si>
  <si>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</si>
  <si>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</si>
  <si>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</si>
  <si>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</si>
  <si>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</si>
  <si>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</si>
  <si>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</si>
  <si>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</si>
  <si>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</si>
  <si>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</si>
  <si>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</si>
  <si>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</si>
  <si>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</si>
  <si>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</si>
  <si>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</si>
  <si>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</si>
  <si>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</si>
  <si>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</si>
  <si>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</si>
  <si>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</si>
  <si>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</si>
  <si>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</si>
  <si>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</si>
  <si>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</si>
  <si>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</si>
  <si>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</si>
  <si>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</si>
  <si>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</si>
  <si>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</si>
  <si>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</si>
  <si>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</si>
  <si>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</si>
  <si>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</si>
  <si>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</si>
  <si>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</si>
  <si>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</si>
  <si>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</si>
  <si>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</si>
  <si>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</si>
  <si>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</si>
  <si>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</si>
  <si>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</si>
  <si>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</si>
  <si>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</si>
  <si>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</si>
  <si>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</si>
  <si>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</si>
  <si>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</si>
  <si>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</si>
  <si>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</si>
  <si>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</si>
  <si>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</si>
  <si>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</si>
  <si>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</si>
  <si>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</si>
  <si>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</si>
  <si>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</si>
  <si>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</si>
  <si>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</si>
  <si>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</si>
  <si>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</si>
  <si>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</si>
  <si>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</si>
  <si>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</si>
  <si>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</si>
  <si>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</si>
  <si>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</si>
  <si>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</si>
  <si>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</si>
  <si>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</si>
  <si>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</si>
  <si>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</si>
  <si>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</si>
  <si>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</si>
  <si>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</si>
  <si>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</si>
  <si>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</si>
  <si>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</si>
  <si>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</si>
  <si>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</si>
  <si>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</si>
  <si>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</si>
  <si>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</si>
  <si>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</si>
  <si>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</si>
  <si>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</si>
  <si>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</si>
  <si>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</si>
  <si>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</si>
  <si>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</si>
  <si>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</si>
  <si>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</si>
  <si>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</si>
  <si>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</si>
  <si>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</si>
  <si>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</si>
  <si>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</si>
  <si>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</si>
  <si>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</si>
  <si>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</si>
  <si>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</si>
  <si>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</si>
  <si>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</si>
  <si>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</si>
  <si>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</si>
  <si>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</si>
  <si>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</si>
  <si>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</si>
  <si>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</si>
  <si>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</si>
  <si>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</si>
  <si>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</si>
  <si>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</si>
  <si>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</si>
  <si>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</si>
  <si>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</si>
  <si>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</si>
  <si>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</si>
  <si>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</si>
  <si>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</si>
  <si>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</si>
  <si>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</si>
  <si>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</si>
  <si>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</si>
  <si>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</si>
  <si>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</si>
  <si>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</si>
  <si>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</si>
  <si>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</si>
  <si>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</si>
  <si>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</si>
  <si>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</si>
  <si>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</si>
  <si>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</si>
  <si>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</si>
  <si>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</si>
  <si>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</si>
  <si>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</si>
  <si>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</si>
  <si>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</si>
  <si>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</si>
  <si>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</si>
  <si>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</si>
  <si>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</si>
  <si>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</si>
  <si>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</si>
  <si>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</si>
  <si>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</si>
  <si>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</si>
  <si>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</si>
  <si>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</si>
  <si>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</si>
  <si>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</si>
  <si>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</si>
  <si>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</si>
  <si>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</si>
  <si>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</si>
  <si>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</si>
  <si>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</si>
  <si>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</si>
  <si>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</si>
  <si>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</si>
  <si>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</si>
  <si>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</si>
  <si>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</si>
  <si>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</si>
  <si>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</si>
  <si>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</si>
  <si>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</si>
  <si>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</si>
  <si>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</si>
  <si>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</si>
  <si>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</si>
  <si>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</si>
  <si>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</si>
  <si>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</si>
  <si>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</si>
  <si>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</si>
  <si>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</si>
  <si>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</si>
  <si>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</si>
  <si>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</si>
  <si>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</si>
  <si>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</si>
  <si>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</si>
  <si>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</si>
  <si>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</si>
  <si>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</si>
  <si>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</si>
  <si>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</si>
  <si>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</si>
  <si>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</si>
  <si>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</si>
  <si>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</si>
  <si>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</si>
  <si>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</si>
  <si>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</si>
  <si>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</si>
  <si>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</si>
  <si>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</si>
  <si>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</si>
  <si>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</si>
  <si>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</si>
  <si>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</si>
  <si>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</si>
  <si>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</si>
  <si>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</si>
  <si>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</si>
  <si>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</si>
  <si>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</si>
  <si>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</si>
  <si>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</si>
  <si>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</si>
  <si>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</si>
  <si>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</si>
  <si>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</si>
  <si>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</si>
  <si>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</si>
  <si>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</si>
  <si>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</si>
  <si>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</si>
  <si>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</si>
  <si>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</si>
  <si>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</si>
  <si>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</si>
  <si>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</si>
  <si>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</si>
  <si>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</si>
  <si>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</si>
  <si>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</si>
  <si>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</si>
  <si>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</si>
  <si>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</si>
  <si>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</si>
  <si>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</si>
  <si>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</si>
  <si>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</si>
  <si>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</si>
  <si>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</si>
  <si>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</si>
  <si>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</si>
  <si>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</si>
  <si>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</si>
  <si>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</si>
  <si>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</si>
  <si>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</si>
  <si>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</si>
  <si>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</si>
  <si>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</si>
  <si>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</si>
  <si>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</si>
  <si>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</si>
  <si>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</si>
  <si>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</si>
  <si>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</si>
  <si>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</si>
  <si>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</si>
  <si>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</si>
  <si>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</si>
  <si>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</si>
  <si>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</si>
  <si>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</si>
  <si>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</si>
  <si>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</si>
  <si>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</si>
  <si>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</si>
  <si>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</si>
  <si>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</si>
  <si>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</si>
  <si>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</si>
  <si>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</si>
  <si>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</si>
  <si>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</si>
  <si>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</si>
  <si>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</si>
  <si>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</si>
  <si>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</si>
  <si>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</si>
  <si>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</si>
  <si>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</si>
  <si>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</si>
  <si>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</si>
  <si>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</si>
  <si>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</si>
  <si>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</si>
  <si>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</si>
  <si>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</si>
  <si>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</si>
  <si>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</si>
  <si>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</si>
  <si>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</si>
  <si>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</si>
  <si>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</si>
  <si>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</si>
  <si>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</si>
  <si>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</si>
  <si>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</si>
  <si>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</si>
  <si>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</si>
  <si>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</si>
  <si>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</si>
  <si>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</si>
  <si>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</si>
  <si>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</si>
  <si>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</si>
  <si>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</si>
  <si>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</si>
  <si>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</si>
  <si>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</si>
  <si>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</si>
  <si>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</si>
  <si>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</si>
  <si>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</si>
  <si>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</si>
  <si>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</si>
  <si>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</si>
  <si>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</si>
  <si>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</si>
  <si>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</si>
  <si>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</si>
  <si>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</si>
  <si>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</si>
  <si>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</si>
  <si>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</si>
  <si>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</si>
  <si>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</si>
  <si>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</si>
  <si>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</si>
  <si>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</si>
  <si>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</si>
  <si>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</si>
  <si>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</si>
  <si>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</si>
  <si>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</si>
  <si>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</si>
  <si>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</si>
  <si>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</si>
  <si>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</si>
  <si>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</si>
  <si>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</si>
  <si>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</si>
  <si>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</si>
  <si>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</si>
  <si>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</si>
  <si>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</si>
  <si>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</si>
  <si>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</si>
  <si>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</si>
  <si>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</si>
  <si>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</si>
  <si>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</si>
  <si>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</si>
  <si>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</si>
  <si>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</si>
  <si>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</si>
  <si>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</si>
  <si>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</si>
  <si>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</si>
  <si>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</si>
  <si>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</si>
  <si>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</si>
  <si>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</si>
  <si>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</si>
  <si>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</si>
  <si>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</si>
  <si>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</si>
  <si>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</si>
  <si>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</si>
  <si>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</si>
  <si>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</si>
  <si>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</si>
  <si>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</si>
  <si>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</si>
  <si>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</si>
  <si>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</si>
  <si>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</si>
  <si>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</si>
  <si>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</si>
  <si>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</si>
  <si>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</si>
  <si>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</si>
  <si>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</si>
  <si>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</si>
  <si>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</si>
  <si>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</si>
  <si>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</si>
  <si>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</si>
  <si>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</si>
  <si>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</si>
  <si>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</si>
  <si>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</si>
  <si>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</si>
  <si>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</si>
  <si>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</si>
  <si>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</si>
  <si>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</si>
  <si>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</si>
  <si>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</si>
  <si>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</si>
  <si>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</si>
  <si>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</si>
  <si>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</si>
  <si>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</si>
  <si>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</si>
  <si>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</si>
  <si>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</si>
  <si>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</si>
  <si>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</si>
  <si>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</si>
  <si>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</si>
  <si>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</si>
  <si>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</si>
  <si>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</si>
  <si>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</si>
  <si>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</si>
  <si>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</si>
  <si>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</si>
  <si>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</si>
  <si>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</si>
  <si>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</si>
  <si>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</si>
  <si>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</si>
  <si>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</si>
  <si>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</si>
  <si>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</si>
  <si>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</si>
  <si>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</si>
  <si>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</si>
  <si>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</si>
  <si>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</si>
  <si>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</si>
  <si>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</si>
  <si>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</si>
  <si>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</si>
  <si>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</si>
  <si>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</si>
  <si>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</si>
  <si>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</si>
  <si>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</si>
  <si>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</si>
  <si>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</si>
  <si>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</si>
  <si>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</si>
  <si>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</si>
  <si>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</si>
  <si>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</si>
  <si>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</si>
  <si>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</si>
  <si>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</si>
  <si>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</si>
  <si>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</si>
  <si>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</si>
  <si>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</si>
  <si>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</si>
  <si>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</si>
  <si>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</si>
  <si>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</si>
  <si>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</si>
  <si>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</si>
  <si>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</si>
  <si>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</si>
  <si>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</si>
  <si>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</si>
  <si>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</si>
  <si>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</si>
  <si>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</si>
  <si>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</si>
  <si>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</si>
  <si>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</si>
  <si>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</si>
  <si>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</si>
  <si>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</si>
  <si>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</si>
  <si>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</si>
  <si>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</si>
  <si>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</si>
  <si>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</si>
  <si>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</si>
  <si>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</si>
  <si>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</si>
  <si>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</si>
  <si>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</si>
  <si>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</si>
  <si>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</si>
  <si>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</si>
  <si>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</si>
  <si>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</si>
  <si>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</si>
  <si>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</si>
  <si>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</si>
  <si>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</si>
  <si>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</si>
  <si>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</si>
  <si>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</si>
  <si>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</si>
  <si>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</si>
  <si>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</si>
  <si>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</si>
  <si>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</si>
  <si>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</si>
  <si>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</si>
  <si>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</si>
  <si>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</si>
  <si>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</si>
  <si>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</si>
  <si>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</si>
  <si>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</si>
  <si>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</si>
  <si>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</si>
  <si>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</si>
  <si>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</si>
  <si>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</si>
  <si>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</si>
  <si>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</si>
  <si>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</si>
  <si>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</si>
  <si>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</si>
  <si>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</si>
  <si>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</si>
  <si>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</si>
  <si>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</si>
  <si>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</si>
  <si>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</si>
  <si>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</si>
  <si>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</si>
  <si>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</si>
  <si>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</si>
  <si>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</si>
  <si>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</si>
  <si>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</si>
  <si>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</si>
  <si>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</si>
  <si>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</si>
  <si>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</si>
  <si>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</si>
  <si>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</si>
  <si>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</si>
  <si>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</si>
  <si>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</si>
  <si>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</si>
  <si>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</si>
  <si>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</si>
  <si>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</si>
  <si>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</si>
  <si>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</si>
  <si>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</si>
  <si>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</si>
  <si>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</si>
  <si>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</si>
  <si>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</si>
  <si>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</si>
  <si>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</si>
  <si>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</si>
  <si>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</si>
  <si>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</si>
  <si>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</si>
  <si>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</si>
  <si>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</si>
  <si>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</si>
  <si>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</si>
  <si>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</si>
  <si>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</si>
  <si>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</si>
  <si>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</si>
  <si>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</si>
  <si>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</si>
  <si>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</si>
  <si>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</si>
  <si>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</si>
  <si>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</si>
  <si>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</si>
  <si>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</si>
  <si>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</si>
  <si>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</si>
  <si>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</si>
  <si>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</si>
  <si>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</si>
  <si>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</si>
  <si>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</si>
  <si>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</si>
  <si>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</si>
  <si>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</si>
  <si>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</si>
  <si>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</si>
  <si>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</si>
  <si>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</si>
  <si>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</si>
  <si>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</si>
  <si>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</si>
  <si>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</si>
  <si>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</si>
  <si>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</si>
  <si>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</si>
  <si>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</si>
  <si>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</si>
  <si>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</si>
  <si>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</si>
  <si>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</si>
  <si>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</si>
  <si>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</si>
  <si>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</si>
  <si>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</si>
  <si>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</si>
  <si>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</si>
  <si>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</si>
  <si>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</si>
  <si>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</si>
  <si>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</si>
  <si>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</si>
  <si>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</si>
  <si>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</si>
  <si>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</si>
  <si>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</si>
  <si>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</si>
  <si>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</si>
  <si>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</si>
  <si>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</si>
  <si>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</si>
  <si>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</si>
  <si>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</si>
  <si>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</si>
  <si>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</si>
  <si>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</si>
  <si>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</si>
  <si>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</si>
  <si>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</si>
  <si>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</si>
  <si>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</si>
  <si>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</si>
  <si>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</si>
  <si>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</si>
  <si>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</si>
  <si>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</si>
  <si>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</si>
  <si>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</si>
  <si>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</si>
  <si>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</si>
  <si>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</si>
  <si>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</si>
  <si>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</si>
  <si>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</si>
  <si>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</si>
  <si>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</si>
  <si>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</si>
  <si>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</si>
  <si>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</si>
  <si>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</si>
  <si>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</si>
  <si>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</si>
  <si>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</si>
  <si>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</si>
  <si>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</si>
  <si>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</si>
  <si>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</si>
  <si>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</si>
  <si>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</si>
  <si>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</si>
  <si>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</si>
  <si>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</si>
  <si>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</si>
  <si>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</si>
  <si>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</si>
  <si>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</si>
  <si>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</si>
  <si>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</si>
  <si>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</si>
  <si>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</si>
  <si>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</si>
  <si>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</si>
  <si>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</si>
  <si>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</si>
  <si>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</si>
  <si>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</si>
  <si>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</si>
  <si>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</si>
  <si>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</si>
  <si>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</si>
  <si>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</si>
  <si>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</si>
  <si>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</si>
  <si>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</si>
  <si>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</si>
  <si>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</si>
  <si>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</si>
  <si>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</si>
  <si>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</si>
  <si>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</si>
  <si>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</si>
  <si>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</si>
  <si>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</si>
  <si>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</si>
  <si>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</si>
  <si>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</si>
  <si>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</si>
  <si>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</si>
  <si>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</si>
  <si>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</si>
  <si>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</si>
  <si>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</si>
  <si>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</si>
  <si>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</si>
  <si>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</si>
  <si>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</si>
  <si>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</si>
  <si>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</si>
  <si>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</si>
  <si>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</si>
  <si>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</si>
  <si>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</si>
  <si>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</si>
  <si>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</si>
  <si>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</si>
  <si>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</si>
  <si>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</si>
  <si>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</si>
  <si>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</si>
  <si>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</si>
  <si>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</si>
  <si>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</si>
  <si>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</si>
  <si>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</si>
  <si>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</si>
  <si>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</si>
  <si>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</si>
  <si>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</si>
  <si>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</si>
  <si>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</si>
  <si>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</si>
  <si>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</si>
  <si>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</si>
  <si>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</si>
  <si>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</si>
  <si>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</si>
  <si>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</si>
  <si>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</si>
  <si>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</si>
  <si>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</si>
  <si>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</si>
  <si>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</si>
  <si>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</si>
  <si>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</si>
  <si>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</si>
  <si>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</si>
  <si>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</si>
  <si>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</si>
  <si>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</si>
  <si>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</si>
  <si>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</si>
  <si>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</si>
  <si>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</si>
  <si>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</si>
  <si>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</si>
  <si>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</si>
  <si>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</si>
  <si>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</si>
  <si>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</si>
  <si>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</si>
  <si>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</si>
  <si>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</si>
  <si>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</si>
  <si>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</si>
  <si>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</si>
  <si>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</si>
  <si>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</si>
  <si>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</si>
  <si>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</si>
  <si>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</si>
  <si>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</si>
  <si>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</si>
  <si>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</si>
  <si>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</si>
  <si>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</si>
  <si>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</si>
  <si>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</si>
  <si>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</si>
  <si>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</si>
  <si>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</si>
  <si>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</si>
  <si>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</si>
  <si>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</si>
  <si>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</si>
  <si>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</si>
  <si>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</si>
  <si>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</si>
  <si>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</si>
  <si>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</si>
  <si>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</si>
  <si>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</si>
  <si>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</si>
  <si>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</si>
  <si>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</si>
  <si>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</si>
  <si>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</si>
  <si>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</si>
  <si>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</si>
  <si>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</si>
  <si>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</si>
  <si>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</si>
  <si>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</si>
  <si>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</si>
  <si>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</si>
  <si>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</si>
  <si>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</si>
  <si>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</si>
  <si>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</si>
  <si>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</si>
  <si>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</si>
  <si>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</si>
  <si>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</si>
  <si>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</si>
  <si>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</si>
  <si>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</si>
  <si>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</si>
  <si>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</si>
  <si>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</si>
  <si>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</si>
  <si>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</si>
  <si>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</si>
  <si>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</si>
  <si>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</si>
  <si>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</si>
  <si>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</si>
  <si>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</si>
  <si>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</si>
  <si>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</si>
  <si>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</si>
  <si>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</si>
  <si>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</si>
  <si>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</si>
  <si>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</si>
  <si>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</si>
  <si>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</si>
  <si>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</si>
  <si>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</si>
  <si>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</si>
  <si>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</si>
  <si>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</si>
  <si>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</si>
  <si>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</si>
  <si>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</si>
  <si>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</si>
  <si>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</si>
  <si>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</si>
  <si>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</si>
  <si>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</si>
  <si>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</si>
  <si>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</si>
  <si>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</si>
  <si>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</si>
  <si>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</si>
  <si>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</si>
  <si>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</si>
  <si>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</si>
  <si>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</si>
  <si>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</si>
  <si>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</si>
  <si>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</si>
  <si>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</si>
  <si>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</si>
  <si>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</si>
  <si>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</si>
  <si>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</si>
  <si>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</si>
  <si>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</si>
  <si>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</si>
  <si>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</si>
  <si>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</si>
  <si>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</si>
  <si>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</si>
  <si>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</si>
  <si>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</si>
  <si>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</si>
  <si>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</si>
  <si>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</si>
  <si>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</si>
  <si>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</si>
  <si>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</si>
  <si>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</si>
  <si>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</si>
  <si>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</si>
  <si>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</si>
  <si>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</si>
  <si>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</si>
  <si>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</si>
  <si>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</si>
  <si>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</si>
  <si>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</si>
  <si>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</si>
  <si>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</si>
  <si>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</si>
  <si>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</si>
  <si>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</si>
  <si>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</si>
  <si>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</si>
  <si>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</si>
  <si>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</si>
  <si>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</si>
  <si>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</si>
  <si>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</si>
  <si>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</si>
  <si>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</si>
  <si>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</si>
  <si>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</si>
  <si>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</si>
  <si>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</si>
  <si>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</si>
  <si>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</si>
  <si>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</si>
  <si>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</si>
  <si>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</si>
  <si>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</si>
  <si>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</si>
  <si>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</si>
  <si>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</si>
  <si>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</si>
  <si>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</si>
  <si>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</si>
  <si>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</si>
  <si>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</si>
  <si>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</si>
  <si>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</si>
  <si>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</si>
  <si>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</si>
  <si>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</si>
  <si>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</si>
  <si>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</si>
  <si>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</si>
  <si>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</si>
  <si>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</si>
  <si>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</si>
  <si>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</si>
  <si>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</si>
  <si>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</si>
  <si>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</si>
  <si>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</si>
  <si>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</si>
  <si>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</si>
  <si>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</si>
  <si>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</si>
  <si>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</si>
  <si>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</si>
  <si>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</si>
  <si>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</si>
  <si>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</si>
  <si>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</si>
  <si>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</si>
  <si>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</si>
  <si>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</si>
  <si>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</si>
  <si>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</si>
  <si>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</si>
  <si>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</si>
  <si>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</si>
  <si>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</si>
  <si>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</si>
  <si>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</si>
  <si>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</si>
  <si>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</si>
  <si>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</si>
  <si>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</si>
  <si>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</si>
  <si>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</si>
  <si>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</si>
  <si>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</si>
  <si>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</si>
  <si>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</si>
  <si>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</si>
  <si>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</si>
  <si>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</si>
  <si>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</si>
  <si>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</si>
  <si>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</si>
  <si>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</si>
  <si>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</si>
  <si>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</si>
  <si>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</si>
  <si>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</si>
  <si>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</si>
  <si>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</si>
  <si>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</si>
  <si>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</si>
  <si>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</si>
  <si>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</si>
  <si>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</si>
  <si>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</si>
  <si>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</si>
  <si>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</si>
  <si>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</si>
  <si>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</si>
  <si>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</si>
  <si>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</si>
  <si>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</si>
  <si>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</si>
  <si>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</si>
  <si>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</si>
  <si>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</si>
  <si>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</si>
  <si>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</si>
  <si>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</si>
  <si>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</si>
  <si>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</si>
  <si>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</si>
  <si>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</si>
  <si>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</si>
  <si>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</si>
  <si>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</si>
  <si>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</si>
  <si>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</si>
  <si>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</si>
  <si>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</si>
  <si>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</si>
  <si>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</si>
  <si>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</si>
  <si>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</si>
  <si>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</si>
  <si>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</si>
  <si>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</si>
  <si>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</si>
  <si>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</si>
  <si>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</si>
  <si>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</si>
  <si>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</si>
  <si>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</si>
  <si>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</si>
  <si>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</si>
  <si>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</si>
  <si>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</si>
  <si>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</si>
  <si>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</si>
  <si>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</si>
  <si>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</si>
  <si>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</si>
  <si>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</si>
  <si>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</si>
  <si>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</si>
  <si>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</si>
  <si>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</si>
  <si>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</si>
  <si>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</si>
  <si>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</si>
  <si>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</si>
  <si>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</si>
  <si>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</si>
  <si>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</si>
  <si>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</si>
  <si>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</si>
  <si>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</si>
  <si>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</si>
  <si>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</si>
  <si>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</si>
  <si>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</si>
  <si>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</si>
  <si>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</si>
  <si>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</si>
  <si>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</si>
  <si>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</si>
  <si>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</si>
  <si>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</si>
  <si>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</si>
  <si>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</si>
  <si>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</si>
  <si>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</si>
  <si>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</si>
  <si>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</si>
  <si>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</si>
  <si>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</si>
  <si>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</si>
  <si>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</si>
  <si>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</si>
  <si>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</si>
  <si>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</si>
  <si>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</si>
  <si>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</si>
  <si>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</si>
  <si>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</si>
  <si>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</si>
  <si>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</si>
  <si>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</si>
  <si>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</si>
  <si>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</si>
  <si>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</si>
  <si>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</si>
  <si>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</si>
  <si>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</si>
  <si>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</si>
  <si>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</si>
  <si>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</si>
  <si>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</si>
  <si>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</si>
  <si>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</si>
  <si>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</si>
  <si>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</si>
  <si>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</si>
  <si>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</si>
  <si>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</si>
  <si>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</si>
  <si>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</si>
  <si>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</si>
  <si>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</si>
  <si>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</si>
  <si>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</si>
  <si>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</si>
  <si>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</si>
  <si>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</si>
  <si>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</si>
  <si>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</si>
  <si>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</si>
  <si>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</si>
  <si>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</si>
  <si>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</si>
  <si>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</si>
  <si>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</si>
  <si>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</si>
  <si>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</si>
  <si>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</si>
  <si>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</si>
  <si>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</si>
  <si>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</si>
  <si>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</si>
  <si>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</si>
  <si>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</si>
  <si>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</si>
  <si>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</si>
  <si>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</si>
  <si>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</si>
  <si>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</si>
  <si>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</si>
  <si>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</si>
  <si>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</si>
  <si>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</si>
  <si>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</si>
  <si>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</si>
  <si>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</si>
  <si>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</si>
  <si>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</si>
  <si>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</si>
  <si>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</si>
  <si>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</si>
  <si>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</si>
  <si>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</si>
  <si>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</si>
  <si>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</si>
  <si>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</si>
  <si>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</si>
  <si>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</si>
  <si>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</si>
  <si>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</si>
  <si>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</si>
  <si>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</si>
  <si>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</si>
  <si>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</si>
  <si>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</si>
  <si>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</si>
  <si>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</si>
  <si>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</si>
  <si>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</si>
  <si>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</si>
  <si>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</si>
  <si>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</si>
  <si>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</si>
  <si>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</si>
  <si>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</si>
  <si>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</si>
  <si>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</si>
  <si>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</si>
  <si>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</si>
  <si>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</si>
  <si>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</si>
  <si>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</si>
  <si>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</si>
  <si>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</si>
  <si>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</si>
  <si>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</si>
  <si>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</si>
  <si>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</si>
  <si>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</si>
  <si>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</si>
  <si>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</si>
  <si>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</si>
  <si>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</si>
  <si>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</si>
  <si>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</si>
  <si>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</si>
  <si>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</si>
  <si>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</si>
  <si>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</si>
  <si>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</si>
  <si>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</si>
  <si>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</si>
  <si>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</si>
  <si>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</si>
  <si>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</si>
  <si>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</si>
  <si>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</si>
  <si>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</si>
  <si>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</si>
  <si>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</si>
  <si>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</si>
  <si>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</si>
  <si>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</si>
  <si>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</si>
  <si>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</si>
  <si>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</si>
  <si>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</si>
  <si>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</si>
  <si>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</si>
  <si>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</si>
  <si>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</si>
  <si>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</si>
  <si>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</si>
  <si>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</si>
  <si>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</si>
  <si>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</si>
  <si>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</si>
  <si>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</si>
  <si>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</si>
  <si>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</si>
  <si>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</si>
  <si>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</si>
  <si>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</si>
  <si>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</si>
  <si>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</si>
  <si>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</si>
  <si>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</si>
  <si>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</si>
  <si>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</si>
  <si>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</si>
  <si>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</si>
  <si>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</si>
  <si>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</si>
  <si>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</si>
  <si>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</si>
  <si>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</si>
  <si>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</si>
  <si>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</si>
  <si>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</si>
  <si>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</si>
  <si>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</si>
  <si>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</si>
  <si>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</si>
  <si>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</si>
  <si>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</si>
  <si>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</si>
  <si>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</si>
  <si>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</si>
  <si>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</si>
  <si>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</si>
  <si>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</si>
  <si>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</si>
  <si>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</si>
  <si>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</si>
  <si>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</si>
  <si>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</si>
  <si>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</si>
  <si>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</si>
  <si>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</si>
  <si>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</si>
  <si>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</si>
  <si>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</si>
  <si>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</si>
  <si>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</si>
  <si>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</si>
  <si>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</si>
  <si>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</si>
  <si>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</si>
  <si>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</si>
  <si>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</si>
  <si>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</si>
  <si>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</si>
  <si>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</si>
  <si>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</si>
  <si>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</si>
  <si>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</si>
  <si>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</si>
  <si>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</si>
  <si>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</si>
  <si>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</si>
  <si>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</si>
  <si>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</si>
  <si>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</si>
  <si>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</si>
  <si>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</si>
  <si>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</si>
  <si>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</si>
  <si>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</si>
  <si>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</si>
  <si>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</si>
  <si>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</si>
  <si>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</si>
  <si>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</si>
  <si>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</si>
  <si>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</si>
  <si>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</si>
  <si>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</si>
  <si>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</si>
  <si>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</si>
  <si>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</si>
  <si>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</si>
  <si>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</si>
  <si>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</si>
  <si>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</si>
  <si>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</si>
  <si>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</si>
  <si>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</si>
  <si>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</si>
  <si>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</si>
  <si>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</si>
  <si>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</si>
  <si>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</si>
  <si>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</si>
  <si>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</si>
  <si>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</si>
  <si>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</si>
  <si>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</si>
  <si>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</si>
  <si>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</si>
  <si>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</si>
  <si>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</si>
  <si>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</si>
  <si>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</si>
  <si>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</si>
  <si>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</si>
  <si>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</si>
  <si>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</si>
  <si>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</si>
  <si>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</si>
  <si>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</si>
  <si>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</si>
  <si>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</si>
  <si>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</si>
  <si>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</si>
  <si>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</si>
  <si>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</si>
  <si>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</si>
  <si>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</si>
  <si>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</si>
  <si>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</si>
  <si>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</si>
  <si>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</si>
  <si>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</si>
  <si>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</si>
  <si>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</si>
  <si>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</si>
  <si>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</si>
  <si>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</si>
  <si>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</si>
  <si>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</si>
  <si>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</si>
  <si>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</si>
  <si>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</si>
  <si>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</si>
  <si>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</si>
  <si>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</si>
  <si>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</si>
  <si>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</si>
  <si>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</si>
  <si>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</si>
  <si>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</si>
  <si>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</si>
  <si>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</si>
  <si>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</si>
  <si>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</si>
  <si>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</si>
  <si>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</si>
  <si>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</si>
  <si>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</si>
  <si>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</si>
  <si>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</si>
  <si>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</si>
  <si>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</si>
  <si>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</si>
  <si>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</si>
  <si>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</si>
  <si>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</si>
  <si>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</si>
  <si>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</si>
  <si>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</si>
  <si>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</si>
  <si>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</si>
  <si>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</si>
  <si>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</si>
  <si>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</si>
  <si>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</si>
  <si>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</si>
  <si>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</si>
  <si>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</si>
  <si>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</si>
  <si>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</si>
  <si>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</si>
  <si>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</si>
  <si>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</si>
  <si>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</si>
  <si>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</si>
  <si>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</si>
  <si>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</si>
  <si>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</si>
  <si>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</si>
  <si>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</si>
  <si>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</si>
  <si>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</si>
  <si>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</si>
  <si>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</si>
  <si>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</si>
  <si>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</si>
  <si>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</si>
  <si>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</si>
  <si>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</si>
  <si>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</si>
  <si>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</si>
  <si>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</si>
  <si>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</si>
  <si>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</si>
  <si>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</si>
  <si>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</si>
  <si>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</si>
  <si>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</si>
  <si>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</si>
  <si>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</si>
  <si>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</si>
  <si>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</si>
  <si>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</si>
  <si>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</si>
  <si>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</si>
  <si>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</si>
  <si>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</si>
  <si>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</si>
  <si>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</si>
  <si>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</si>
  <si>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</si>
  <si>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</si>
  <si>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</si>
  <si>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</si>
  <si>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</si>
  <si>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</si>
  <si>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</si>
  <si>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</si>
  <si>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</si>
  <si>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</si>
  <si>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</si>
  <si>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</si>
  <si>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</si>
  <si>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</si>
  <si>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</si>
  <si>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</si>
  <si>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</si>
  <si>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</si>
  <si>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</si>
  <si>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</si>
  <si>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</si>
  <si>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</si>
  <si>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</si>
  <si>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</si>
  <si>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</si>
  <si>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</si>
  <si>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</si>
  <si>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</si>
  <si>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</si>
  <si>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</si>
  <si>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</si>
  <si>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</si>
  <si>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</si>
  <si>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</si>
  <si>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</si>
  <si>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</si>
  <si>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</si>
  <si>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</si>
  <si>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</si>
  <si>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</si>
  <si>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</si>
  <si>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</si>
  <si>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</si>
  <si>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</si>
  <si>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</si>
  <si>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</si>
  <si>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</si>
  <si>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</si>
  <si>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</si>
  <si>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</si>
  <si>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</si>
  <si>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</si>
  <si>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</si>
  <si>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</si>
  <si>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</si>
  <si>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</si>
  <si>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</si>
  <si>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</si>
  <si>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</si>
  <si>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</si>
  <si>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</si>
  <si>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</si>
  <si>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</si>
  <si>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</si>
  <si>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</si>
  <si>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</si>
  <si>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</si>
  <si>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</si>
  <si>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</si>
  <si>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</si>
  <si>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</si>
  <si>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</si>
  <si>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</si>
  <si>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</si>
  <si>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</si>
  <si>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</si>
  <si>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</si>
  <si>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</si>
  <si>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</si>
  <si>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</si>
  <si>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</si>
  <si>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</si>
  <si>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</si>
  <si>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</si>
  <si>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</si>
  <si>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</si>
  <si>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</si>
  <si>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</si>
  <si>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</si>
  <si>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</si>
  <si>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</si>
  <si>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</si>
  <si>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</si>
  <si>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</si>
  <si>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</si>
  <si>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</si>
  <si>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</si>
  <si>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</si>
  <si>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</si>
  <si>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</si>
  <si>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</si>
  <si>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</si>
  <si>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</si>
  <si>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</si>
  <si>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</si>
  <si>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</si>
  <si>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</si>
  <si>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</si>
  <si>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</si>
  <si>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</si>
  <si>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</si>
  <si>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</si>
  <si>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</si>
  <si>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</si>
  <si>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</si>
  <si>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</si>
  <si>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</si>
  <si>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</si>
  <si>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</si>
  <si>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</si>
  <si>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</si>
  <si>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</si>
  <si>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</si>
  <si>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</si>
  <si>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</si>
  <si>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</si>
  <si>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</si>
  <si>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</si>
  <si>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</si>
  <si>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</si>
  <si>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</si>
  <si>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</si>
  <si>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</si>
  <si>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</si>
  <si>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</si>
  <si>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</si>
  <si>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</si>
  <si>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</si>
  <si>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</si>
  <si>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</si>
  <si>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</si>
  <si>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</si>
  <si>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</si>
  <si>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</si>
  <si>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</si>
  <si>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</si>
  <si>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</si>
  <si>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</si>
  <si>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</si>
  <si>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</si>
  <si>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</si>
  <si>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</si>
  <si>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</si>
  <si>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</si>
  <si>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</si>
  <si>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</si>
  <si>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</si>
  <si>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</si>
  <si>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</si>
  <si>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</si>
  <si>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</si>
  <si>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</si>
  <si>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</si>
  <si>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</si>
  <si>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</si>
  <si>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</si>
  <si>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</si>
  <si>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</si>
  <si>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</si>
  <si>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</si>
  <si>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</si>
  <si>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</si>
  <si>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</si>
  <si>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</si>
  <si>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</si>
  <si>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</si>
  <si>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</si>
  <si>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</si>
  <si>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</si>
  <si>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</si>
  <si>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</si>
  <si>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</si>
  <si>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</si>
  <si>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</si>
  <si>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</si>
  <si>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</si>
  <si>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</si>
  <si>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</si>
  <si>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</si>
  <si>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</si>
  <si>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</si>
  <si>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</si>
  <si>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</si>
  <si>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</si>
  <si>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</si>
  <si>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</si>
  <si>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</si>
  <si>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</si>
  <si>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</si>
  <si>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</si>
  <si>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</si>
  <si>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</si>
  <si>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</si>
  <si>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</si>
  <si>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</si>
  <si>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</si>
  <si>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</si>
  <si>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</si>
  <si>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</si>
  <si>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</si>
  <si>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</si>
  <si>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</si>
  <si>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</si>
  <si>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</si>
  <si>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</si>
  <si>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</si>
  <si>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</si>
  <si>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</si>
  <si>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</si>
  <si>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</si>
  <si>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</si>
  <si>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</si>
  <si>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</si>
  <si>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</si>
  <si>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</si>
  <si>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</si>
  <si>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</si>
  <si>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</si>
  <si>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</si>
  <si>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</si>
  <si>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</si>
  <si>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</si>
  <si>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</si>
  <si>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</si>
  <si>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</si>
  <si>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</si>
  <si>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</si>
  <si>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</si>
  <si>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</si>
  <si>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</si>
  <si>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</si>
  <si>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</si>
  <si>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</si>
  <si>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</si>
  <si>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</si>
  <si>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</si>
  <si>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</si>
  <si>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</si>
  <si>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</si>
  <si>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</si>
  <si>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</si>
  <si>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</si>
  <si>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</si>
  <si>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</si>
  <si>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</si>
  <si>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</si>
  <si>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</si>
  <si>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</si>
  <si>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</si>
  <si>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</si>
  <si>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</si>
  <si>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</si>
  <si>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</si>
  <si>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</si>
  <si>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</si>
  <si>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</si>
  <si>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</si>
  <si>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</si>
  <si>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</si>
  <si>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</si>
  <si>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</si>
  <si>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</si>
  <si>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</si>
  <si>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</si>
  <si>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</si>
  <si>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</si>
  <si>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</si>
  <si>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</si>
  <si>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</si>
  <si>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</si>
  <si>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</si>
  <si>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</si>
  <si>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</si>
  <si>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</si>
  <si>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</si>
  <si>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</si>
  <si>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</si>
  <si>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</si>
  <si>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</si>
  <si>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</si>
  <si>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</si>
  <si>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</si>
  <si>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</si>
  <si>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</si>
  <si>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</si>
  <si>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</si>
  <si>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</si>
  <si>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</si>
  <si>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</si>
  <si>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</si>
  <si>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</si>
  <si>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</si>
  <si>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</si>
  <si>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</si>
  <si>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</si>
  <si>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</si>
  <si>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</si>
  <si>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</si>
  <si>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</si>
  <si>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</si>
  <si>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</si>
  <si>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</si>
  <si>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</si>
  <si>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</si>
  <si>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</si>
  <si>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</si>
  <si>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</si>
  <si>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</si>
  <si>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</si>
  <si>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</si>
  <si>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</si>
  <si>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</si>
  <si>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</si>
  <si>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</si>
  <si>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</si>
  <si>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</si>
  <si>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</si>
  <si>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</si>
  <si>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</si>
  <si>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</si>
  <si>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</si>
  <si>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</si>
  <si>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</si>
  <si>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</si>
  <si>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</si>
  <si>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</si>
  <si>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</si>
  <si>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</si>
  <si>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</si>
  <si>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</si>
  <si>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</si>
  <si>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</si>
  <si>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</si>
  <si>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</si>
  <si>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</si>
  <si>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</si>
  <si>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</si>
  <si>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</si>
  <si>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</si>
  <si>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</si>
  <si>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</si>
  <si>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</si>
  <si>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</si>
  <si>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</si>
  <si>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</si>
  <si>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</si>
  <si>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</si>
  <si>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</si>
  <si>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</si>
  <si>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</si>
  <si>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</si>
  <si>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</si>
  <si>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</si>
  <si>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</si>
  <si>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</si>
  <si>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</si>
  <si>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</si>
  <si>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</si>
  <si>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</si>
  <si>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</si>
  <si>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</si>
  <si>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</si>
  <si>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</si>
  <si>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</si>
  <si>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</si>
  <si>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</si>
  <si>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</si>
  <si>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</si>
  <si>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</si>
  <si>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</si>
  <si>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</si>
  <si>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</si>
  <si>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</si>
  <si>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</si>
  <si>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</si>
  <si>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</si>
  <si>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</si>
  <si>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</si>
  <si>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</si>
  <si>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</si>
  <si>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</si>
  <si>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</si>
  <si>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</si>
  <si>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</si>
  <si>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</si>
  <si>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</si>
  <si>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</si>
  <si>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</si>
  <si>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</si>
  <si>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</si>
  <si>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</si>
  <si>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</si>
  <si>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</si>
  <si>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</si>
  <si>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</si>
  <si>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</si>
  <si>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</si>
  <si>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</si>
  <si>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</si>
  <si>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</si>
  <si>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</si>
  <si>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</si>
  <si>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</si>
  <si>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</si>
  <si>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</si>
  <si>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</si>
  <si>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</si>
  <si>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</si>
  <si>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</si>
  <si>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</si>
  <si>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</si>
  <si>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</si>
  <si>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</si>
  <si>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</si>
  <si>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</si>
  <si>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</si>
  <si>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</si>
  <si>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</si>
  <si>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</si>
  <si>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</si>
  <si>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</si>
  <si>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</si>
  <si>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</si>
  <si>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</si>
  <si>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</si>
  <si>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</si>
  <si>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</si>
  <si>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</si>
  <si>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</si>
  <si>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</si>
  <si>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</si>
  <si>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</si>
  <si>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</si>
  <si>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</si>
  <si>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</si>
  <si>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</si>
  <si>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</si>
  <si>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</si>
  <si>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</si>
  <si>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</si>
  <si>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</si>
  <si>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</si>
  <si>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</si>
  <si>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</si>
  <si>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</si>
  <si>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</si>
  <si>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</si>
  <si>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</si>
  <si>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</si>
  <si>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</si>
  <si>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</si>
  <si>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</si>
  <si>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</si>
  <si>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</si>
  <si>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</si>
  <si>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</si>
  <si>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</si>
  <si>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</si>
  <si>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</si>
  <si>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</si>
  <si>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</si>
  <si>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</si>
  <si>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</si>
  <si>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</si>
  <si>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</si>
  <si>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</si>
  <si>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</si>
  <si>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</si>
  <si>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</si>
  <si>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</si>
  <si>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</si>
  <si>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</si>
  <si>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</si>
  <si>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</si>
  <si>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</si>
  <si>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</si>
  <si>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</si>
  <si>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</si>
  <si>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</si>
  <si>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</si>
  <si>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</si>
  <si>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</si>
  <si>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</si>
  <si>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</si>
  <si>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</si>
  <si>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</si>
  <si>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</si>
  <si>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</si>
  <si>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</si>
  <si>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</si>
  <si>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</si>
  <si>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</si>
  <si>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</si>
  <si>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</si>
  <si>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</si>
  <si>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</si>
  <si>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</si>
  <si>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</si>
  <si>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</si>
  <si>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</si>
  <si>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</si>
  <si>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</si>
  <si>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</si>
  <si>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</si>
  <si>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</si>
  <si>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</si>
  <si>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</si>
  <si>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</si>
  <si>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</si>
  <si>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</si>
  <si>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</si>
  <si>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</si>
  <si>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</si>
  <si>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</si>
  <si>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</si>
  <si>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</si>
  <si>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</si>
  <si>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</si>
  <si>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</si>
  <si>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</si>
  <si>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</si>
  <si>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</si>
  <si>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</si>
  <si>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</si>
  <si>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</si>
  <si>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</si>
  <si>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</si>
  <si>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</si>
  <si>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</si>
  <si>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</si>
  <si>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</si>
  <si>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</si>
  <si>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</si>
  <si>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</si>
  <si>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</si>
  <si>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</si>
  <si>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</si>
  <si>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</si>
  <si>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</si>
  <si>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</si>
  <si>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</si>
  <si>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</si>
  <si>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</si>
  <si>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</si>
  <si>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</si>
  <si>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</si>
  <si>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</si>
  <si>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</si>
  <si>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</si>
  <si>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</si>
  <si>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</si>
  <si>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</si>
  <si>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</si>
  <si>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</si>
  <si>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</si>
  <si>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</si>
  <si>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</si>
  <si>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</si>
  <si>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</si>
  <si>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</si>
  <si>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</si>
  <si>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</si>
  <si>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</si>
  <si>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</si>
  <si>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</si>
  <si>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</si>
  <si>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</si>
  <si>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</si>
  <si>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</si>
  <si>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</si>
  <si>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</si>
  <si>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</si>
  <si>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</si>
  <si>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</si>
  <si>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</si>
  <si>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</si>
  <si>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</si>
  <si>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</si>
  <si>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</si>
  <si>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</si>
  <si>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</si>
  <si>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</si>
  <si>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</si>
  <si>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</si>
  <si>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</si>
  <si>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</si>
  <si>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</si>
  <si>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</si>
  <si>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</si>
  <si>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</si>
  <si>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</si>
  <si>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</si>
  <si>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</si>
  <si>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</si>
  <si>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</si>
  <si>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</si>
  <si>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</si>
  <si>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</si>
  <si>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</si>
  <si>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</si>
  <si>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</si>
  <si>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</si>
  <si>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</si>
  <si>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</si>
  <si>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</si>
  <si>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</si>
  <si>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</si>
  <si>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</si>
  <si>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</si>
  <si>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</si>
  <si>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</si>
  <si>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</si>
  <si>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</si>
  <si>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</si>
  <si>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</si>
  <si>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</si>
  <si>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</si>
  <si>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</si>
  <si>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</si>
  <si>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</si>
  <si>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</si>
  <si>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</si>
  <si>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</si>
  <si>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</si>
  <si>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</si>
  <si>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</si>
  <si>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</si>
  <si>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</si>
  <si>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</si>
  <si>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</si>
  <si>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</si>
  <si>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</si>
  <si>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</si>
  <si>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</si>
  <si>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</si>
  <si>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</si>
  <si>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</si>
  <si>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</si>
  <si>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</si>
  <si>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</si>
  <si>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</si>
  <si>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</si>
  <si>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</si>
  <si>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</si>
  <si>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</si>
  <si>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</si>
  <si>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</si>
  <si>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</si>
  <si>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</si>
  <si>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</si>
  <si>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</si>
  <si>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</si>
  <si>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</si>
  <si>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</si>
  <si>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</si>
  <si>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</si>
  <si>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</si>
  <si>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</si>
  <si>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</si>
  <si>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</si>
  <si>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</si>
  <si>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</si>
  <si>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</si>
  <si>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</si>
  <si>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</si>
  <si>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</si>
  <si>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</si>
  <si>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</si>
  <si>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</si>
  <si>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</si>
  <si>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</si>
  <si>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</si>
  <si>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</si>
  <si>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</si>
  <si>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</si>
  <si>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</si>
  <si>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</si>
  <si>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</si>
  <si>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</si>
  <si>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</si>
  <si>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</si>
  <si>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</si>
  <si>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</si>
  <si>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</si>
  <si>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</si>
  <si>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</si>
  <si>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</si>
  <si>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</si>
  <si>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</si>
  <si>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</si>
  <si>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</si>
  <si>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</si>
  <si>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</si>
  <si>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</si>
  <si>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</si>
  <si>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</si>
  <si>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</si>
  <si>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</si>
  <si>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</si>
  <si>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</si>
  <si>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</si>
  <si>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</si>
  <si>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</si>
  <si>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</si>
  <si>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</si>
  <si>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</si>
  <si>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</si>
  <si>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</si>
  <si>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</si>
  <si>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</si>
  <si>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</si>
  <si>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</si>
  <si>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</si>
  <si>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</si>
  <si>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</si>
  <si>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</si>
  <si>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</si>
  <si>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</si>
  <si>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</si>
  <si>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</si>
  <si>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</si>
  <si>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</si>
  <si>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</si>
  <si>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</si>
  <si>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</si>
  <si>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</si>
  <si>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</si>
  <si>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</si>
  <si>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</si>
  <si>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</si>
  <si>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</si>
  <si>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</si>
  <si>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</si>
  <si>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</si>
  <si>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</si>
  <si>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</si>
  <si>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</si>
  <si>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</si>
  <si>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</si>
  <si>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</si>
  <si>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</si>
  <si>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</si>
  <si>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</si>
  <si>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</si>
  <si>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</si>
  <si>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</si>
  <si>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</si>
  <si>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</si>
  <si>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</si>
  <si>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</si>
  <si>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</si>
  <si>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</si>
  <si>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</si>
  <si>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</si>
  <si>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</si>
  <si>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</si>
  <si>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</si>
  <si>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</si>
  <si>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</si>
  <si>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</si>
  <si>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</si>
  <si>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</si>
  <si>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</si>
  <si>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</si>
  <si>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</si>
  <si>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</si>
  <si>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</si>
  <si>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</si>
  <si>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</si>
  <si>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</si>
  <si>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</si>
  <si>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</si>
  <si>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</si>
  <si>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</si>
  <si>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</si>
  <si>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</si>
  <si>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</si>
  <si>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</si>
  <si>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</si>
  <si>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</si>
  <si>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</si>
  <si>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</si>
  <si>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</si>
  <si>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</si>
  <si>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</si>
  <si>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</si>
  <si>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</si>
  <si>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</si>
  <si>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</si>
  <si>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</si>
  <si>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</si>
  <si>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</si>
  <si>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</si>
  <si>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</si>
  <si>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</si>
  <si>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</si>
  <si>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</si>
  <si>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</si>
  <si>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</si>
  <si>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</si>
  <si>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</si>
  <si>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</si>
  <si>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</si>
  <si>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</si>
  <si>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</si>
  <si>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</si>
  <si>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</si>
  <si>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</si>
  <si>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</si>
  <si>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</si>
  <si>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</si>
  <si>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</si>
  <si>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</si>
  <si>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</si>
  <si>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</si>
  <si>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</si>
  <si>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</si>
  <si>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</si>
  <si>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</si>
  <si>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</si>
  <si>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</si>
  <si>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</si>
  <si>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</si>
  <si>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</si>
  <si>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</si>
  <si>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</si>
  <si>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</si>
  <si>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</si>
  <si>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</si>
  <si>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</si>
  <si>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</si>
  <si>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</si>
  <si>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</si>
  <si>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</si>
  <si>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</si>
  <si>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</si>
  <si>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</si>
  <si>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</si>
  <si>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</si>
  <si>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</si>
  <si>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</si>
  <si>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</si>
  <si>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</si>
  <si>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</si>
  <si>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</si>
  <si>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</si>
  <si>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</si>
  <si>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</si>
  <si>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</si>
  <si>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</si>
  <si>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</si>
  <si>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</si>
  <si>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</si>
  <si>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</si>
  <si>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</si>
  <si>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</si>
  <si>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</si>
  <si>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</si>
  <si>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</si>
  <si>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</si>
  <si>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</si>
  <si>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</si>
  <si>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</si>
  <si>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</si>
  <si>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</si>
  <si>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</si>
  <si>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</si>
  <si>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</si>
  <si>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</si>
  <si>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</si>
  <si>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</si>
  <si>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</si>
  <si>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</si>
  <si>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</si>
  <si>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</si>
  <si>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</si>
  <si>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</si>
  <si>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</si>
  <si>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</si>
  <si>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</si>
  <si>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</si>
  <si>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</si>
  <si>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</si>
  <si>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</si>
  <si>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</si>
  <si>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</si>
  <si>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</si>
  <si>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</si>
  <si>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</si>
  <si>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</si>
  <si>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</si>
  <si>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</si>
  <si>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</si>
  <si>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</si>
  <si>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</si>
  <si>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</si>
  <si>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</si>
  <si>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</si>
  <si>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</si>
  <si>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</si>
  <si>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</si>
  <si>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</si>
  <si>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</si>
  <si>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</si>
  <si>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</si>
  <si>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</si>
  <si>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</si>
  <si>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</si>
  <si>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</si>
  <si>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</si>
  <si>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</si>
  <si>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</si>
  <si>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</si>
  <si>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</si>
  <si>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</si>
  <si>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</si>
  <si>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</si>
  <si>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</si>
  <si>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</si>
  <si>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</si>
  <si>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</si>
  <si>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</si>
  <si>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</si>
  <si>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</si>
  <si>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</si>
  <si>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</si>
  <si>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</si>
  <si>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</si>
  <si>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</si>
  <si>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</si>
  <si>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</si>
  <si>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</si>
  <si>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</si>
  <si>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</si>
  <si>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</si>
  <si>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</si>
  <si>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</si>
  <si>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</si>
  <si>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</si>
  <si>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</si>
  <si>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</si>
  <si>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</si>
  <si>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</si>
  <si>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</si>
  <si>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</si>
  <si>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</si>
  <si>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</si>
  <si>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</si>
  <si>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</si>
  <si>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</si>
  <si>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</si>
  <si>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</si>
  <si>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</si>
  <si>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</si>
  <si>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</si>
  <si>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</si>
  <si>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</si>
  <si>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</si>
  <si>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</si>
  <si>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</si>
  <si>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</si>
  <si>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</si>
  <si>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</si>
  <si>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</si>
  <si>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</si>
  <si>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</si>
  <si>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</si>
  <si>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</si>
  <si>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</si>
  <si>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</si>
  <si>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</si>
  <si>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</si>
  <si>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</si>
  <si>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</si>
  <si>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</si>
  <si>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</si>
  <si>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</si>
  <si>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</si>
  <si>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</si>
  <si>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</si>
  <si>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</si>
  <si>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</si>
  <si>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</si>
  <si>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</si>
  <si>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</si>
  <si>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</si>
  <si>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</si>
  <si>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</si>
  <si>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</si>
  <si>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</si>
  <si>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</si>
  <si>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</si>
  <si>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</si>
  <si>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</si>
  <si>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</si>
  <si>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</si>
  <si>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</si>
  <si>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</si>
  <si>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</si>
  <si>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</si>
  <si>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</si>
  <si>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</si>
  <si>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</si>
  <si>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</si>
  <si>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</si>
  <si>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</si>
  <si>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</si>
  <si>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</si>
  <si>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</si>
  <si>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</si>
  <si>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</si>
  <si>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</si>
  <si>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</si>
  <si>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</si>
  <si>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</si>
  <si>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</si>
  <si>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</si>
  <si>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</si>
  <si>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</si>
  <si>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</si>
  <si>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</si>
  <si>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</si>
  <si>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</si>
  <si>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</si>
  <si>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</si>
  <si>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</si>
  <si>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</si>
  <si>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</si>
  <si>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</si>
  <si>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</si>
  <si>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</si>
  <si>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</si>
  <si>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</si>
  <si>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</si>
  <si>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</si>
  <si>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</si>
  <si>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</si>
  <si>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</si>
  <si>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</si>
  <si>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</si>
  <si>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</si>
  <si>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</si>
  <si>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</si>
  <si>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</si>
  <si>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</si>
  <si>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</si>
  <si>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</si>
  <si>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</si>
  <si>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</si>
  <si>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</si>
  <si>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</si>
  <si>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</si>
  <si>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</si>
  <si>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</si>
  <si>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</si>
  <si>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</si>
  <si>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</si>
  <si>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</si>
  <si>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</si>
  <si>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</si>
  <si>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</si>
  <si>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</si>
  <si>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</si>
  <si>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</si>
  <si>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</si>
  <si>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</si>
  <si>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</si>
  <si>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</si>
  <si>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</si>
  <si>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</si>
  <si>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</si>
  <si>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</si>
  <si>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</si>
  <si>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</si>
  <si>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</si>
  <si>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</si>
  <si>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</si>
  <si>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</si>
  <si>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</si>
  <si>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</si>
  <si>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</si>
  <si>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</si>
  <si>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</si>
  <si>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</si>
  <si>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</si>
  <si>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</si>
  <si>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</si>
  <si>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</si>
  <si>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</si>
  <si>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</si>
  <si>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</si>
  <si>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</si>
  <si>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</si>
  <si>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</si>
  <si>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</si>
  <si>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</si>
  <si>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</si>
  <si>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</si>
  <si>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</si>
  <si>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</si>
  <si>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</si>
  <si>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</si>
  <si>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</si>
  <si>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</si>
  <si>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</si>
  <si>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</si>
  <si>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</si>
  <si>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</si>
  <si>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</si>
  <si>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</si>
  <si>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</si>
  <si>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</si>
  <si>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</si>
  <si>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</si>
  <si>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</si>
  <si>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</si>
  <si>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</si>
  <si>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</si>
  <si>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</si>
  <si>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</si>
  <si>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</si>
  <si>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</si>
  <si>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</si>
  <si>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</si>
  <si>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</si>
  <si>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</si>
  <si>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</si>
  <si>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</si>
  <si>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</si>
  <si>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</si>
  <si>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</si>
  <si>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</si>
  <si>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</si>
  <si>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</si>
  <si>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</si>
  <si>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</si>
  <si>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</si>
  <si>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</si>
  <si>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</si>
  <si>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</si>
  <si>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</si>
  <si>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</si>
  <si>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</si>
  <si>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</si>
  <si>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</si>
  <si>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</si>
  <si>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</si>
  <si>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</si>
  <si>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</si>
  <si>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</si>
  <si>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</si>
  <si>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</si>
  <si>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</si>
  <si>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</si>
  <si>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</si>
  <si>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</si>
  <si>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</si>
  <si>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</si>
  <si>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</si>
  <si>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</si>
  <si>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</si>
  <si>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</si>
  <si>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</si>
  <si>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</si>
  <si>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</si>
  <si>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</si>
  <si>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</si>
  <si>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</si>
  <si>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</si>
  <si>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</si>
  <si>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</si>
  <si>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</si>
  <si>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</si>
  <si>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</si>
  <si>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</si>
  <si>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</si>
  <si>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</si>
  <si>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</si>
  <si>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</si>
  <si>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</si>
  <si>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</si>
  <si>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</si>
  <si>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</si>
  <si>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</si>
  <si>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</si>
  <si>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</si>
  <si>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</si>
  <si>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</si>
  <si>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</si>
  <si>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</si>
  <si>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</si>
  <si>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</si>
  <si>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</si>
  <si>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</si>
  <si>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</si>
  <si>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</si>
  <si>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</si>
  <si>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</si>
  <si>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</si>
  <si>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</si>
  <si>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</si>
  <si>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</si>
  <si>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</si>
  <si>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</si>
  <si>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</si>
  <si>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</si>
  <si>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</si>
  <si>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</si>
  <si>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</si>
  <si>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</si>
  <si>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</si>
  <si>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</si>
  <si>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</si>
  <si>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</si>
  <si>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</si>
  <si>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</si>
  <si>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</si>
  <si>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</si>
  <si>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</si>
  <si>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</si>
  <si>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</si>
  <si>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</si>
  <si>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</si>
  <si>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</si>
  <si>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</si>
  <si>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</si>
  <si>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</si>
  <si>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</si>
  <si>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</si>
  <si>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</si>
  <si>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</si>
  <si>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</si>
  <si>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</si>
  <si>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</si>
  <si>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</si>
  <si>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</si>
  <si>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</si>
  <si>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</si>
  <si>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</si>
  <si>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</si>
  <si>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</si>
  <si>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</si>
  <si>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</si>
  <si>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</si>
  <si>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</si>
  <si>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</si>
  <si>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</si>
  <si>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</si>
  <si>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</si>
  <si>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</si>
  <si>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</si>
  <si>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</si>
  <si>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</si>
  <si>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</si>
  <si>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</si>
  <si>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</si>
  <si>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</si>
  <si>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</si>
  <si>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</si>
  <si>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</si>
  <si>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</si>
  <si>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</si>
  <si>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</si>
  <si>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</si>
  <si>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</si>
  <si>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</si>
  <si>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</si>
  <si>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</si>
  <si>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</si>
  <si>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</si>
  <si>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</si>
  <si>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</si>
  <si>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</si>
  <si>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</si>
  <si>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</si>
  <si>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</si>
  <si>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</si>
  <si>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</si>
  <si>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</si>
  <si>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</si>
  <si>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</si>
  <si>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</si>
  <si>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</si>
  <si>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</si>
  <si>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</si>
  <si>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</si>
  <si>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</si>
  <si>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</si>
  <si>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</si>
  <si>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</si>
  <si>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</si>
  <si>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</si>
  <si>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</si>
  <si>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</si>
  <si>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</si>
  <si>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</si>
  <si>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</si>
  <si>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</si>
  <si>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</si>
  <si>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</si>
  <si>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</si>
  <si>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</si>
  <si>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</si>
  <si>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</si>
  <si>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</si>
  <si>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</si>
  <si>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</si>
  <si>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</si>
  <si>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</si>
  <si>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</si>
  <si>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</si>
  <si>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</si>
  <si>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</si>
  <si>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</si>
  <si>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</si>
  <si>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</si>
  <si>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</si>
  <si>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</si>
  <si>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</si>
  <si>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</si>
  <si>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</si>
  <si>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</si>
  <si>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</si>
  <si>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</si>
  <si>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</si>
  <si>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</si>
  <si>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</si>
  <si>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</si>
  <si>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</si>
  <si>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</si>
  <si>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</si>
  <si>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</si>
  <si>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</si>
  <si>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</si>
  <si>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</si>
  <si>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</si>
  <si>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</si>
  <si>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</si>
  <si>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</si>
  <si>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</si>
  <si>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</si>
  <si>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</si>
  <si>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</si>
  <si>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</si>
  <si>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</si>
  <si>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</si>
  <si>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</si>
  <si>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</si>
  <si>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</si>
  <si>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</si>
  <si>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</si>
  <si>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</si>
  <si>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</si>
  <si>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</si>
  <si>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</si>
  <si>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</si>
  <si>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</si>
  <si>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</si>
  <si>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</si>
  <si>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</si>
  <si>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</si>
  <si>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</si>
  <si>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</si>
  <si>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</si>
  <si>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</si>
  <si>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</si>
  <si>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</si>
  <si>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</si>
  <si>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</si>
  <si>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</si>
  <si>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</si>
  <si>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</si>
  <si>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</si>
  <si>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</si>
  <si>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</si>
  <si>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</si>
  <si>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</si>
  <si>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</si>
  <si>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</si>
  <si>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</si>
  <si>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</si>
  <si>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</si>
  <si>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</si>
  <si>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</si>
  <si>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</si>
  <si>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</si>
  <si>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</si>
  <si>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</si>
  <si>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</si>
  <si>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</si>
  <si>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</si>
  <si>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</si>
  <si>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</si>
  <si>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</si>
  <si>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</si>
  <si>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</si>
  <si>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</si>
  <si>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</si>
  <si>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</si>
  <si>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</si>
  <si>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</si>
  <si>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</si>
  <si>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</si>
  <si>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</si>
  <si>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</si>
  <si>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</si>
  <si>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</si>
  <si>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</si>
  <si>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</si>
  <si>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</si>
  <si>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</si>
  <si>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</si>
  <si>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</si>
  <si>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</si>
  <si>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</si>
  <si>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</si>
  <si>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</si>
  <si>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</si>
  <si>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</si>
  <si>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</si>
  <si>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</si>
  <si>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</si>
  <si>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</si>
  <si>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</si>
  <si>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</si>
  <si>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</si>
  <si>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</si>
  <si>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</si>
  <si>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</si>
  <si>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</si>
  <si>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</si>
  <si>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</si>
  <si>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</si>
  <si>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</si>
  <si>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</si>
  <si>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</si>
  <si>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</si>
  <si>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</si>
  <si>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</si>
  <si>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</si>
  <si>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</si>
  <si>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</si>
  <si>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</si>
  <si>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</si>
  <si>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</si>
  <si>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</si>
  <si>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</si>
  <si>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</si>
  <si>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</si>
  <si>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</si>
  <si>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</si>
  <si>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</si>
  <si>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</si>
  <si>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</si>
  <si>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</si>
  <si>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</si>
  <si>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</si>
  <si>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</si>
  <si>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</si>
  <si>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</si>
  <si>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</si>
  <si>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</si>
  <si>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</si>
  <si>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</si>
  <si>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</si>
  <si>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</si>
  <si>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</si>
  <si>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</si>
  <si>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</si>
  <si>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</si>
  <si>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</si>
  <si>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</si>
  <si>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</si>
  <si>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</si>
  <si>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</si>
  <si>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</si>
  <si>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</si>
  <si>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</si>
  <si>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</si>
  <si>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</si>
  <si>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</si>
  <si>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</si>
  <si>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</si>
  <si>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</si>
  <si>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</si>
  <si>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</si>
  <si>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</si>
  <si>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</si>
  <si>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</si>
  <si>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</si>
  <si>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</si>
  <si>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</si>
  <si>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</si>
  <si>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</si>
  <si>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</si>
  <si>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</si>
  <si>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</si>
  <si>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</si>
  <si>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</si>
  <si>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</si>
  <si>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</si>
  <si>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</si>
  <si>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</si>
  <si>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</si>
  <si>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</si>
  <si>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</si>
  <si>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</si>
  <si>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</si>
  <si>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</si>
  <si>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</si>
  <si>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</si>
  <si>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</si>
  <si>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</si>
  <si>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</si>
  <si>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</si>
  <si>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</si>
  <si>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</si>
  <si>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</si>
  <si>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</si>
  <si>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</si>
  <si>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</si>
  <si>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</si>
  <si>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</si>
  <si>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</si>
  <si>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</si>
  <si>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</si>
  <si>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</si>
  <si>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</si>
  <si>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</si>
  <si>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</si>
  <si>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</si>
  <si>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</si>
  <si>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</si>
  <si>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</si>
  <si>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</si>
  <si>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</si>
  <si>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</si>
  <si>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</si>
  <si>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</si>
  <si>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</si>
  <si>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</si>
  <si>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</si>
  <si>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</si>
  <si>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</si>
  <si>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</si>
  <si>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</si>
  <si>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</si>
  <si>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</si>
  <si>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</si>
  <si>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</si>
  <si>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</si>
  <si>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</si>
  <si>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</si>
  <si>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</si>
  <si>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</si>
  <si>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</si>
  <si>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</si>
  <si>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</si>
  <si>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</si>
  <si>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</si>
  <si>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</si>
  <si>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</si>
  <si>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</si>
  <si>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</si>
  <si>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</si>
  <si>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</si>
  <si>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</si>
  <si>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</si>
  <si>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</si>
  <si>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</si>
  <si>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</si>
  <si>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</si>
  <si>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</si>
  <si>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</si>
  <si>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</si>
  <si>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</si>
  <si>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</si>
  <si>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</si>
  <si>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</si>
  <si>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</si>
  <si>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</si>
  <si>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</si>
  <si>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</si>
  <si>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</si>
  <si>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</si>
  <si>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</si>
  <si>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</si>
  <si>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</si>
  <si>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</si>
  <si>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</si>
  <si>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</si>
  <si>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</si>
  <si>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</si>
  <si>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</si>
  <si>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</si>
  <si>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</si>
  <si>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</si>
  <si>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</si>
  <si>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</si>
  <si>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</si>
  <si>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</si>
  <si>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</si>
  <si>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</si>
  <si>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</si>
  <si>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</si>
  <si>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</si>
  <si>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</si>
  <si>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</si>
  <si>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</si>
  <si>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</si>
  <si>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</si>
  <si>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</si>
  <si>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</si>
  <si>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</si>
  <si>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</si>
  <si>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</si>
  <si>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</si>
  <si>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</si>
  <si>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</si>
  <si>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</si>
  <si>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</si>
  <si>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</si>
  <si>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</si>
  <si>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</si>
  <si>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</si>
  <si>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</si>
  <si>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</si>
  <si>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</si>
  <si>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</si>
  <si>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</si>
  <si>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</si>
  <si>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</si>
  <si>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</si>
  <si>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</si>
  <si>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</si>
  <si>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</si>
  <si>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</si>
  <si>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</si>
  <si>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</si>
  <si>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</si>
  <si>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</si>
  <si>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</si>
  <si>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</si>
  <si>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</si>
  <si>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</si>
  <si>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</si>
  <si>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</si>
  <si>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</si>
  <si>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</si>
  <si>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</si>
  <si>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</si>
  <si>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</si>
  <si>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</si>
  <si>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</si>
  <si>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</si>
  <si>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</si>
  <si>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</si>
  <si>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</si>
  <si>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</si>
  <si>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</si>
  <si>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</si>
  <si>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</si>
  <si>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</si>
  <si>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</si>
  <si>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</si>
  <si>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</si>
  <si>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</si>
  <si>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</si>
  <si>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</si>
  <si>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</si>
  <si>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</si>
  <si>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</si>
  <si>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</si>
  <si>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</si>
  <si>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</si>
  <si>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</si>
  <si>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</si>
  <si>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</si>
  <si>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</si>
  <si>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</si>
  <si>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</si>
  <si>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</si>
  <si>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</si>
  <si>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</si>
  <si>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</si>
  <si>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</si>
  <si>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</si>
  <si>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</si>
  <si>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</si>
  <si>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</si>
  <si>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</si>
  <si>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</si>
  <si>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</si>
  <si>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</si>
  <si>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</si>
  <si>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</si>
  <si>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</si>
  <si>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</si>
  <si>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</si>
  <si>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</si>
  <si>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</si>
  <si>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</si>
  <si>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</si>
  <si>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</si>
  <si>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</si>
  <si>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</si>
  <si>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</si>
  <si>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</si>
  <si>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</si>
  <si>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</si>
  <si>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</si>
  <si>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</si>
  <si>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</si>
  <si>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</si>
  <si>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</si>
  <si>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</si>
  <si>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</si>
  <si>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</si>
  <si>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</si>
  <si>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</si>
  <si>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</si>
  <si>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</si>
  <si>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</si>
  <si>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</si>
  <si>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</si>
  <si>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</si>
  <si>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</si>
  <si>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</si>
  <si>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</si>
  <si>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</si>
  <si>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</si>
  <si>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</si>
  <si>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</si>
  <si>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</si>
  <si>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</si>
  <si>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</si>
  <si>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</si>
  <si>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</si>
  <si>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</si>
  <si>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</si>
  <si>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</si>
  <si>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</si>
  <si>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</si>
  <si>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</si>
  <si>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</si>
  <si>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</si>
  <si>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</si>
  <si>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</si>
  <si>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</si>
  <si>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</si>
  <si>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</si>
  <si>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</si>
  <si>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</si>
  <si>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</si>
  <si>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</si>
  <si>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</si>
  <si>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</si>
  <si>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</si>
  <si>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</si>
  <si>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</si>
  <si>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</si>
  <si>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</si>
  <si>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</si>
  <si>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</si>
  <si>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</si>
  <si>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</si>
  <si>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</si>
  <si>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</si>
  <si>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</si>
  <si>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</si>
  <si>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</si>
  <si>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</si>
  <si>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</si>
  <si>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</si>
  <si>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</si>
  <si>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</si>
  <si>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</si>
  <si>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</si>
  <si>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</si>
  <si>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</si>
  <si>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</si>
  <si>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</si>
  <si>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</si>
  <si>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</si>
  <si>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</si>
  <si>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</si>
  <si>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</si>
  <si>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</si>
  <si>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</si>
  <si>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</si>
  <si>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</si>
  <si>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</si>
  <si>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</si>
  <si>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</si>
  <si>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</si>
  <si>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</si>
  <si>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</si>
  <si>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</si>
  <si>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</si>
  <si>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</si>
  <si>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</si>
  <si>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</si>
  <si>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</si>
  <si>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</si>
  <si>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</si>
  <si>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</si>
  <si>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</si>
  <si>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</si>
  <si>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</si>
  <si>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</si>
  <si>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</si>
  <si>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</si>
  <si>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</si>
  <si>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</si>
  <si>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</si>
  <si>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</si>
  <si>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</si>
  <si>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</si>
  <si>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</si>
  <si>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</si>
  <si>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</si>
  <si>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</si>
  <si>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</si>
  <si>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</si>
  <si>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</si>
  <si>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</si>
  <si>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</si>
  <si>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</si>
  <si>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</si>
  <si>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</si>
  <si>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</si>
  <si>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</si>
  <si>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</si>
  <si>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</si>
  <si>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</si>
  <si>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</si>
  <si>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</si>
  <si>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</si>
  <si>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</si>
  <si>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</si>
  <si>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</si>
  <si>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</si>
  <si>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</si>
  <si>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</si>
  <si>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</si>
  <si>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</si>
  <si>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</si>
  <si>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</si>
  <si>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</si>
  <si>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</si>
  <si>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</si>
  <si>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</si>
  <si>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</si>
  <si>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</si>
  <si>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</si>
  <si>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</si>
  <si>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</si>
  <si>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</si>
  <si>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</si>
  <si>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</si>
  <si>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</si>
  <si>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</si>
  <si>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</si>
  <si>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</si>
  <si>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</si>
  <si>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</si>
  <si>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</si>
  <si>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</si>
  <si>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</si>
  <si>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</si>
  <si>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</si>
  <si>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</si>
  <si>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</si>
  <si>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</si>
  <si>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</si>
  <si>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</si>
  <si>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</si>
  <si>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</si>
  <si>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</si>
  <si>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</si>
  <si>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</si>
  <si>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</si>
  <si>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</si>
  <si>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</si>
  <si>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</si>
  <si>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</si>
  <si>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</si>
  <si>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</si>
  <si>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</si>
  <si>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</si>
  <si>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</si>
  <si>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</si>
  <si>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</si>
  <si>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</si>
  <si>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</si>
  <si>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</si>
  <si>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</si>
  <si>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</si>
  <si>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</si>
  <si>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</si>
  <si>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</si>
  <si>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</si>
  <si>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</si>
  <si>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</si>
  <si>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</si>
  <si>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</si>
  <si>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</si>
  <si>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</si>
  <si>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</si>
  <si>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</si>
  <si>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</si>
  <si>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</si>
  <si>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</si>
  <si>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</si>
  <si>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</si>
  <si>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</si>
  <si>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</si>
  <si>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</si>
  <si>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</si>
  <si>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</si>
  <si>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</si>
  <si>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</si>
  <si>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</si>
  <si>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</si>
  <si>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</si>
  <si>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</si>
  <si>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</si>
  <si>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</si>
  <si>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</si>
  <si>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</si>
  <si>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</si>
  <si>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</si>
  <si>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</si>
  <si>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</si>
  <si>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</si>
  <si>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</si>
  <si>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</si>
  <si>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</si>
  <si>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</si>
  <si>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</si>
  <si>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</si>
  <si>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</si>
  <si>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</si>
  <si>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</si>
  <si>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</si>
  <si>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</si>
  <si>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</si>
  <si>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</si>
  <si>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</si>
  <si>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</si>
  <si>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</si>
  <si>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</si>
  <si>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</si>
  <si>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</si>
  <si>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</si>
  <si>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</si>
  <si>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</si>
  <si>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</si>
  <si>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</si>
  <si>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</si>
  <si>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</si>
  <si>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</si>
  <si>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</si>
  <si>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</si>
  <si>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</si>
  <si>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</si>
  <si>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</si>
  <si>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</si>
  <si>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</si>
  <si>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</si>
  <si>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</si>
  <si>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</si>
  <si>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</si>
  <si>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</si>
  <si>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</si>
  <si>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</si>
  <si>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</si>
  <si>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</si>
  <si>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</si>
  <si>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</si>
  <si>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</si>
  <si>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</si>
  <si>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</si>
  <si>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</si>
  <si>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</si>
  <si>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</si>
  <si>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</si>
  <si>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</si>
  <si>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</si>
  <si>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</si>
  <si>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</si>
  <si>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</si>
  <si>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</si>
  <si>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</si>
  <si>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</si>
  <si>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</si>
  <si>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</si>
  <si>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</si>
  <si>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</si>
  <si>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</si>
  <si>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</si>
  <si>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</si>
  <si>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</si>
  <si>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</si>
  <si>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</si>
  <si>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</si>
  <si>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</si>
  <si>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</si>
  <si>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</si>
  <si>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</si>
  <si>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</si>
  <si>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</si>
  <si>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</si>
  <si>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</si>
  <si>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</si>
  <si>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</si>
  <si>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</si>
  <si>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</si>
  <si>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</si>
  <si>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</si>
  <si>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</si>
  <si>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</si>
  <si>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</si>
  <si>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</si>
  <si>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</si>
  <si>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</si>
  <si>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</si>
  <si>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</si>
  <si>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</si>
  <si>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</si>
  <si>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</si>
  <si>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</si>
  <si>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</si>
  <si>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</si>
  <si>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</si>
  <si>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</si>
  <si>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</si>
  <si>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</si>
  <si>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</si>
  <si>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</si>
  <si>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</si>
  <si>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</si>
  <si>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</si>
  <si>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</si>
  <si>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</si>
  <si>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</si>
  <si>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</si>
  <si>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</si>
  <si>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</si>
  <si>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</si>
  <si>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</si>
  <si>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</si>
  <si>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</si>
  <si>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</si>
  <si>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</si>
  <si>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</si>
  <si>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</si>
  <si>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</si>
  <si>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</si>
  <si>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</si>
  <si>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</si>
  <si>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</si>
  <si>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</si>
  <si>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</si>
  <si>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</si>
  <si>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</si>
  <si>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</si>
  <si>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</si>
  <si>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</si>
  <si>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</si>
  <si>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</si>
  <si>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</si>
  <si>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</si>
  <si>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</si>
  <si>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</si>
  <si>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</si>
  <si>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</si>
  <si>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</si>
  <si>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</si>
  <si>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</si>
  <si>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</si>
  <si>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</si>
  <si>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</si>
  <si>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</si>
  <si>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</si>
  <si>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</si>
  <si>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</si>
  <si>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</si>
  <si>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</si>
  <si>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</si>
  <si>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</si>
  <si>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</si>
  <si>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</si>
  <si>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</si>
  <si>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</si>
  <si>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</si>
  <si>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</si>
  <si>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</si>
  <si>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</si>
  <si>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</si>
  <si>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</si>
  <si>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</si>
  <si>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</si>
  <si>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</si>
  <si>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</si>
  <si>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</si>
  <si>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</si>
  <si>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</si>
  <si>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</si>
  <si>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</si>
  <si>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</si>
  <si>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</si>
  <si>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</si>
  <si>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</si>
  <si>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</si>
  <si>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</si>
  <si>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</si>
  <si>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</si>
  <si>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</si>
  <si>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</si>
  <si>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</si>
  <si>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</si>
  <si>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</si>
  <si>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</si>
  <si>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</si>
  <si>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</si>
  <si>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</si>
  <si>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</si>
  <si>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</si>
  <si>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</si>
  <si>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</si>
  <si>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</si>
  <si>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</si>
  <si>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</si>
  <si>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</si>
  <si>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</si>
  <si>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</si>
  <si>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</si>
  <si>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</si>
  <si>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</si>
  <si>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</si>
  <si>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</si>
  <si>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</si>
  <si>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</si>
  <si>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</si>
  <si>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</si>
  <si>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</si>
  <si>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</si>
  <si>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</si>
  <si>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</si>
  <si>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</si>
  <si>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</si>
  <si>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</si>
  <si>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</si>
  <si>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</si>
  <si>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</si>
  <si>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</si>
  <si>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</si>
  <si>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</si>
  <si>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</si>
  <si>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</si>
  <si>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</si>
  <si>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</si>
  <si>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</si>
  <si>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</si>
  <si>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</si>
  <si>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</si>
  <si>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</si>
  <si>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</si>
  <si>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</si>
  <si>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</si>
  <si>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</si>
  <si>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</si>
  <si>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</si>
  <si>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</si>
  <si>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</si>
  <si>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</si>
  <si>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</si>
  <si>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</si>
  <si>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</si>
  <si>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</si>
  <si>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</si>
  <si>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</si>
  <si>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</si>
  <si>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</si>
  <si>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</si>
  <si>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</si>
  <si>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</si>
  <si>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</si>
  <si>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</si>
  <si>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</si>
  <si>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</si>
  <si>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</si>
  <si>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</si>
  <si>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</si>
  <si>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</si>
  <si>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</si>
  <si>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</si>
  <si>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</si>
  <si>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</si>
  <si>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</si>
  <si>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</si>
  <si>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</si>
  <si>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</si>
  <si>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</si>
  <si>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</si>
  <si>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</si>
  <si>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</si>
  <si>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</si>
  <si>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</si>
  <si>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</si>
  <si>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</si>
  <si>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</si>
  <si>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</si>
  <si>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</si>
  <si>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</si>
  <si>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</si>
  <si>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</si>
  <si>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</si>
  <si>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</si>
  <si>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</si>
  <si>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</si>
  <si>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</si>
  <si>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</si>
  <si>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</si>
  <si>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</si>
  <si>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</si>
  <si>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</si>
  <si>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</si>
  <si>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</si>
  <si>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</si>
  <si>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</si>
  <si>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</si>
  <si>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</si>
  <si>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</si>
  <si>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</si>
  <si>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</si>
  <si>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</si>
  <si>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</si>
  <si>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</si>
  <si>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</si>
  <si>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</si>
  <si>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</si>
  <si>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</si>
  <si>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</si>
  <si>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</si>
  <si>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</si>
  <si>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</si>
  <si>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</si>
  <si>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</si>
  <si>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</si>
  <si>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</si>
  <si>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</si>
  <si>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</si>
  <si>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</si>
  <si>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</si>
  <si>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</si>
  <si>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</si>
  <si>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</si>
  <si>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</si>
  <si>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</si>
  <si>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</si>
  <si>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</si>
  <si>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</si>
  <si>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</si>
  <si>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</si>
  <si>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</si>
  <si>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</si>
  <si>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</si>
  <si>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</si>
  <si>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</si>
  <si>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</si>
  <si>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</si>
  <si>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</si>
  <si>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</si>
  <si>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</si>
  <si>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</si>
  <si>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</si>
  <si>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</si>
  <si>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</si>
  <si>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</si>
  <si>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</si>
  <si>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</si>
  <si>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</si>
  <si>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</si>
  <si>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</si>
  <si>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</si>
  <si>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</si>
  <si>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</si>
  <si>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</si>
  <si>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</si>
  <si>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</si>
  <si>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</si>
  <si>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</si>
  <si>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</si>
  <si>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</si>
  <si>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</si>
  <si>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</si>
  <si>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</si>
  <si>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</si>
  <si>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</si>
  <si>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</si>
  <si>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</si>
  <si>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</si>
  <si>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</si>
  <si>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</si>
  <si>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</si>
  <si>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</si>
  <si>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</si>
  <si>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</si>
  <si>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</si>
  <si>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</si>
  <si>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</si>
  <si>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</si>
  <si>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</si>
  <si>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</si>
  <si>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</si>
  <si>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</si>
  <si>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</si>
  <si>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</si>
  <si>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</si>
  <si>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</si>
  <si>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</si>
  <si>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</si>
  <si>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</si>
  <si>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</si>
  <si>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</si>
  <si>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</si>
  <si>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</si>
  <si>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</si>
  <si>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</si>
  <si>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</si>
  <si>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</si>
  <si>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</si>
  <si>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</si>
  <si>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</si>
  <si>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</si>
  <si>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</si>
  <si>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</si>
  <si>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</si>
  <si>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</si>
  <si>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</si>
  <si>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</si>
  <si>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</si>
  <si>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</si>
  <si>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</si>
  <si>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</si>
  <si>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</si>
  <si>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</si>
  <si>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</si>
  <si>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</si>
  <si>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</si>
  <si>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</si>
  <si>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</si>
  <si>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</si>
  <si>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</si>
  <si>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</si>
  <si>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</si>
  <si>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</si>
  <si>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</si>
  <si>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</si>
  <si>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</si>
  <si>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</si>
  <si>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</si>
  <si>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</si>
  <si>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</si>
  <si>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</si>
  <si>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</si>
  <si>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</si>
  <si>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</si>
  <si>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</si>
  <si>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</si>
  <si>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</si>
  <si>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</si>
  <si>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</si>
  <si>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</si>
  <si>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</si>
  <si>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</si>
  <si>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</si>
  <si>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</si>
  <si>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</si>
  <si>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</si>
  <si>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</si>
  <si>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</si>
  <si>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</si>
  <si>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</si>
  <si>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</si>
  <si>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</si>
  <si>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</si>
  <si>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</si>
  <si>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</si>
  <si>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</si>
  <si>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</si>
  <si>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</si>
  <si>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</si>
  <si>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</si>
  <si>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</si>
  <si>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</si>
  <si>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</si>
  <si>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</si>
  <si>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</si>
  <si>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</si>
  <si>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</si>
  <si>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</si>
  <si>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</si>
  <si>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</si>
  <si>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</si>
  <si>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</si>
  <si>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</si>
  <si>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</si>
  <si>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</si>
  <si>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</si>
  <si>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</si>
  <si>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</si>
  <si>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</si>
  <si>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</si>
  <si>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</si>
  <si>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</si>
  <si>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</si>
  <si>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</si>
  <si>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</si>
  <si>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</si>
  <si>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</si>
  <si>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</si>
  <si>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</si>
  <si>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</si>
  <si>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</si>
  <si>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</si>
  <si>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</si>
  <si>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</si>
  <si>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</si>
  <si>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</si>
  <si>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</si>
  <si>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</si>
  <si>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</si>
  <si>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</si>
  <si>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</si>
  <si>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</si>
  <si>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</si>
  <si>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</si>
  <si>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</si>
  <si>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</si>
  <si>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</si>
  <si>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</si>
  <si>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</si>
  <si>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</si>
  <si>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</si>
  <si>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</si>
  <si>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</si>
  <si>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</si>
  <si>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</si>
  <si>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</si>
  <si>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</si>
  <si>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</si>
  <si>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</si>
  <si>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</si>
  <si>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</si>
  <si>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</si>
  <si>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</si>
  <si>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</si>
  <si>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</si>
  <si>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</si>
  <si>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</si>
  <si>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</si>
  <si>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</si>
  <si>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</si>
  <si>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</si>
  <si>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</si>
  <si>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</si>
  <si>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</si>
  <si>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</si>
  <si>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</si>
  <si>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</si>
  <si>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</si>
  <si>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</si>
  <si>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</si>
  <si>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</si>
  <si>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</si>
  <si>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</si>
  <si>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</si>
  <si>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</si>
  <si>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</si>
  <si>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</si>
  <si>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</si>
  <si>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</si>
  <si>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</si>
  <si>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</si>
  <si>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</si>
  <si>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</si>
  <si>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</si>
  <si>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</si>
  <si>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</si>
  <si>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</si>
  <si>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</si>
  <si>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</si>
  <si>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</si>
  <si>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</si>
  <si>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</si>
  <si>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</si>
  <si>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</si>
  <si>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</si>
  <si>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</si>
  <si>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</si>
  <si>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</si>
  <si>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</si>
  <si>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</si>
  <si>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</si>
  <si>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</si>
  <si>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</si>
  <si>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</si>
  <si>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</si>
  <si>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</si>
  <si>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</si>
  <si>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</si>
  <si>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</si>
  <si>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</si>
  <si>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</si>
  <si>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</si>
  <si>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</si>
  <si>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</si>
  <si>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</si>
  <si>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</si>
  <si>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</si>
  <si>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</si>
  <si>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</si>
  <si>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</si>
  <si>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</si>
  <si>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</si>
  <si>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</si>
  <si>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</si>
  <si>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</si>
  <si>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</si>
  <si>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</si>
  <si>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</si>
  <si>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</si>
  <si>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</si>
  <si>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</si>
  <si>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</si>
  <si>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</si>
  <si>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</si>
  <si>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</si>
  <si>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</si>
  <si>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</si>
  <si>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</si>
  <si>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</si>
  <si>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</si>
  <si>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</si>
  <si>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</si>
  <si>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</si>
  <si>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</si>
  <si>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</si>
  <si>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</si>
  <si>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</si>
  <si>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</si>
  <si>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</si>
  <si>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</si>
  <si>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</si>
  <si>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</si>
  <si>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</si>
  <si>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</si>
  <si>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</si>
  <si>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</si>
  <si>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</si>
  <si>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</si>
  <si>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</si>
  <si>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</si>
  <si>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</si>
  <si>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</si>
  <si>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</si>
  <si>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</si>
  <si>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</si>
  <si>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</si>
  <si>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</si>
  <si>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</si>
  <si>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</si>
  <si>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</si>
  <si>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</si>
  <si>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</si>
  <si>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</si>
  <si>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</si>
  <si>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</si>
  <si>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</si>
  <si>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</si>
  <si>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</si>
  <si>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</si>
  <si>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</si>
  <si>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</si>
  <si>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</si>
  <si>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</si>
  <si>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</si>
  <si>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</si>
  <si>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</si>
  <si>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</si>
  <si>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</si>
  <si>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</si>
  <si>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</si>
  <si>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</si>
  <si>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</si>
  <si>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</si>
  <si>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</si>
  <si>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</si>
  <si>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</si>
  <si>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</si>
  <si>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</si>
  <si>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</si>
  <si>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</si>
  <si>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</si>
  <si>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</si>
  <si>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</si>
  <si>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</si>
  <si>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</si>
  <si>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</si>
  <si>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</si>
  <si>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</si>
  <si>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</si>
  <si>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</si>
  <si>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</si>
  <si>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</si>
  <si>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</si>
  <si>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</si>
  <si>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</si>
  <si>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</si>
  <si>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</si>
  <si>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</si>
  <si>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</si>
  <si>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</si>
  <si>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</si>
  <si>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</si>
  <si>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</si>
  <si>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</si>
  <si>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</si>
  <si>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</si>
  <si>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</si>
  <si>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</si>
  <si>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</si>
  <si>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</si>
  <si>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</si>
  <si>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</si>
  <si>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</si>
  <si>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</si>
  <si>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</si>
  <si>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</si>
  <si>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</si>
  <si>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</si>
  <si>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</si>
  <si>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</si>
  <si>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</si>
  <si>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</si>
  <si>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</si>
  <si>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</si>
  <si>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</si>
  <si>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</si>
  <si>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</si>
  <si>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</si>
  <si>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</si>
  <si>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</si>
  <si>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</si>
  <si>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</si>
  <si>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</si>
  <si>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</si>
  <si>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</si>
  <si>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</si>
  <si>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</si>
  <si>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</si>
  <si>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</si>
  <si>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</si>
  <si>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</si>
  <si>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</si>
  <si>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</si>
  <si>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</si>
  <si>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</si>
  <si>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</si>
  <si>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</si>
  <si>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</si>
  <si>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</si>
  <si>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</si>
  <si>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</si>
  <si>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</si>
  <si>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</si>
  <si>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</si>
  <si>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</si>
  <si>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</si>
  <si>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</si>
  <si>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</si>
  <si>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</si>
  <si>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</si>
  <si>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</si>
  <si>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</si>
  <si>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</si>
  <si>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</si>
  <si>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</si>
  <si>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</si>
  <si>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</si>
  <si>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</si>
  <si>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</si>
  <si>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</si>
  <si>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</si>
  <si>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</si>
  <si>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</si>
  <si>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</si>
  <si>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</si>
  <si>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</si>
  <si>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</si>
  <si>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</si>
  <si>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</si>
  <si>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</si>
  <si>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</si>
  <si>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</si>
  <si>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</si>
  <si>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</si>
  <si>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</si>
  <si>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</si>
  <si>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</si>
  <si>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</si>
  <si>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</si>
  <si>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</si>
  <si>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</si>
  <si>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</si>
  <si>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</si>
  <si>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</si>
  <si>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</si>
  <si>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</si>
  <si>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</si>
  <si>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</si>
  <si>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</si>
  <si>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</si>
  <si>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</si>
  <si>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</si>
  <si>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</si>
  <si>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</si>
  <si>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</si>
  <si>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</si>
  <si>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</si>
  <si>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</si>
  <si>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</si>
  <si>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</si>
  <si>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</si>
  <si>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</si>
  <si>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</si>
  <si>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</si>
  <si>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</si>
  <si>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</si>
  <si>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</si>
  <si>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</si>
  <si>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</si>
  <si>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</si>
  <si>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</si>
  <si>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</si>
  <si>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</si>
  <si>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</si>
  <si>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</si>
  <si>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</si>
  <si>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</si>
  <si>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</si>
  <si>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</si>
  <si>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</si>
  <si>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</si>
  <si>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</si>
  <si>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</si>
  <si>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</si>
  <si>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</si>
  <si>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</si>
  <si>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</si>
  <si>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</si>
  <si>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</si>
  <si>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</si>
  <si>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</si>
  <si>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</si>
  <si>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</si>
  <si>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</si>
  <si>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</si>
  <si>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</si>
  <si>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</si>
  <si>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</si>
  <si>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</si>
  <si>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</si>
  <si>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</si>
  <si>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</si>
  <si>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</si>
  <si>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</si>
  <si>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</si>
  <si>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</si>
  <si>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</si>
  <si>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</si>
  <si>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</si>
  <si>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</si>
  <si>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</si>
  <si>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</si>
  <si>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</si>
  <si>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</si>
  <si>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</si>
  <si>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</si>
  <si>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</si>
  <si>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</si>
  <si>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</si>
  <si>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</si>
  <si>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</si>
  <si>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</si>
  <si>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</si>
  <si>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</si>
  <si>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</si>
  <si>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</si>
  <si>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</si>
  <si>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</si>
  <si>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</si>
  <si>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</si>
  <si>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</si>
  <si>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</si>
  <si>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</si>
  <si>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</si>
  <si>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</si>
  <si>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</si>
  <si>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</si>
  <si>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</si>
  <si>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</si>
  <si>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</si>
  <si>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</si>
  <si>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</si>
  <si>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</si>
  <si>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</si>
  <si>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</si>
  <si>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</si>
  <si>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</si>
  <si>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</si>
  <si>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</si>
  <si>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</si>
  <si>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</si>
  <si>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</si>
  <si>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</si>
  <si>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</si>
  <si>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</si>
  <si>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</si>
  <si>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</si>
  <si>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</si>
  <si>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</si>
  <si>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</si>
  <si>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</si>
  <si>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</si>
  <si>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</si>
  <si>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</si>
  <si>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</si>
  <si>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</si>
  <si>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</si>
  <si>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</si>
  <si>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</si>
  <si>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</si>
  <si>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</si>
  <si>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</si>
  <si>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</si>
  <si>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</si>
  <si>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</si>
  <si>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</si>
  <si>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</si>
  <si>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</si>
  <si>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</si>
  <si>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</si>
  <si>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</si>
  <si>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</si>
  <si>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</si>
  <si>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</si>
  <si>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</si>
  <si>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</si>
  <si>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</si>
  <si>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</si>
  <si>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</si>
  <si>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</si>
  <si>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</si>
  <si>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</si>
  <si>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</si>
  <si>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</si>
  <si>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</si>
  <si>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</si>
  <si>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</si>
  <si>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</si>
  <si>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</si>
  <si>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</si>
  <si>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</si>
  <si>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</si>
  <si>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</si>
  <si>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</si>
  <si>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</si>
  <si>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</si>
  <si>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</si>
  <si>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</si>
  <si>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</si>
  <si>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</si>
  <si>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</si>
  <si>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</si>
  <si>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</si>
  <si>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</si>
  <si>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</si>
  <si>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</si>
  <si>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</si>
  <si>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</si>
  <si>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</si>
  <si>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</si>
  <si>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</si>
  <si>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</si>
  <si>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</si>
  <si>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</si>
  <si>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</si>
  <si>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</si>
  <si>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</si>
  <si>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</si>
  <si>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</si>
  <si>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</si>
  <si>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</si>
  <si>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</si>
  <si>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</si>
  <si>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</si>
  <si>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</si>
  <si>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</si>
  <si>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</si>
  <si>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</si>
  <si>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</si>
  <si>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</si>
  <si>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</si>
  <si>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</si>
  <si>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</si>
  <si>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</si>
  <si>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</si>
  <si>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</si>
  <si>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</si>
  <si>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</si>
  <si>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</si>
  <si>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</si>
  <si>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</si>
  <si>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</si>
  <si>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</si>
  <si>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</si>
  <si>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</si>
  <si>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</si>
  <si>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</si>
  <si>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</si>
  <si>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</si>
  <si>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</si>
  <si>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</si>
  <si>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</si>
  <si>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</si>
  <si>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</si>
  <si>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</si>
  <si>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</si>
  <si>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</si>
  <si>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</si>
  <si>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</si>
  <si>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</si>
  <si>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</si>
  <si>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</si>
  <si>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</si>
  <si>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</si>
  <si>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</si>
  <si>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</si>
  <si>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</si>
  <si>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</si>
  <si>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</si>
  <si>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</si>
  <si>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</si>
  <si>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</si>
  <si>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</si>
  <si>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</si>
  <si>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</si>
  <si>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</si>
  <si>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</si>
  <si>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</si>
  <si>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</si>
  <si>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</si>
  <si>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</si>
  <si>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</si>
  <si>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</si>
  <si>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</si>
  <si>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</si>
  <si>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</si>
  <si>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</si>
  <si>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</si>
  <si>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</si>
  <si>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</si>
  <si>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</si>
  <si>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</si>
  <si>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</si>
  <si>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</si>
  <si>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</si>
  <si>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</si>
  <si>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</si>
  <si>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</si>
  <si>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</si>
  <si>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</si>
  <si>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</si>
  <si>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</si>
  <si>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</si>
  <si>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</si>
  <si>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</si>
  <si>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</si>
  <si>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</si>
  <si>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</si>
  <si>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</si>
  <si>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</si>
  <si>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</si>
  <si>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</si>
  <si>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</si>
  <si>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</si>
  <si>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</si>
  <si>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</si>
  <si>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</si>
  <si>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</si>
  <si>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</si>
  <si>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</si>
  <si>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</si>
  <si>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</si>
  <si>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</si>
  <si>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</si>
  <si>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</si>
  <si>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</si>
  <si>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</si>
  <si>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</si>
  <si>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</si>
  <si>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</si>
  <si>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</si>
  <si>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</si>
  <si>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</si>
  <si>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</si>
  <si>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</si>
  <si>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</si>
  <si>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</si>
  <si>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</si>
  <si>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</si>
  <si>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</si>
  <si>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</si>
  <si>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</si>
  <si>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</si>
  <si>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</si>
  <si>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</si>
  <si>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</si>
  <si>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</si>
  <si>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</si>
  <si>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</si>
  <si>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</si>
  <si>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</si>
  <si>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</si>
  <si>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</si>
  <si>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</si>
  <si>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</si>
  <si>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</si>
  <si>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</si>
  <si>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</si>
  <si>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</si>
  <si>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</si>
  <si>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</si>
  <si>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</si>
  <si>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</si>
  <si>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</si>
  <si>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</si>
  <si>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</si>
  <si>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</si>
  <si>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</si>
  <si>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</si>
  <si>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</si>
  <si>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</si>
  <si>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</si>
  <si>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</si>
  <si>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</si>
  <si>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</si>
  <si>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</si>
  <si>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</si>
  <si>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</si>
  <si>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</si>
  <si>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</si>
  <si>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</si>
  <si>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</si>
  <si>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</si>
  <si>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</si>
  <si>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</si>
  <si>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</si>
  <si>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</si>
  <si>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</si>
  <si>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</si>
  <si>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</si>
  <si>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</si>
  <si>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</si>
  <si>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</si>
  <si>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</si>
  <si>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</si>
  <si>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</si>
  <si>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</si>
  <si>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</si>
  <si>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</si>
  <si>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</si>
  <si>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</si>
  <si>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</si>
  <si>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</si>
  <si>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</si>
  <si>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</si>
  <si>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</si>
  <si>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</si>
  <si>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</si>
  <si>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</si>
  <si>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</si>
  <si>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</si>
  <si>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</si>
  <si>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</si>
  <si>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</si>
  <si>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</si>
  <si>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</si>
  <si>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</si>
  <si>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</si>
  <si>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</si>
  <si>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</si>
  <si>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</si>
  <si>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</si>
  <si>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</si>
  <si>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</si>
  <si>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</si>
  <si>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</si>
  <si>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</si>
  <si>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</si>
  <si>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</si>
  <si>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</si>
  <si>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</si>
  <si>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</si>
  <si>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</si>
  <si>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</si>
  <si>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</si>
  <si>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</si>
  <si>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</si>
  <si>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</si>
  <si>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</si>
  <si>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</si>
  <si>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</si>
  <si>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</si>
  <si>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</si>
  <si>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</si>
  <si>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</si>
  <si>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</si>
  <si>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</si>
  <si>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</si>
  <si>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</si>
  <si>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</si>
  <si>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</si>
  <si>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</si>
  <si>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</si>
  <si>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</si>
  <si>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</si>
  <si>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</si>
  <si>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</si>
  <si>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</si>
  <si>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</si>
  <si>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</si>
  <si>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</si>
  <si>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</si>
  <si>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</si>
  <si>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</si>
  <si>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</si>
  <si>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</si>
  <si>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</si>
  <si>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</si>
  <si>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</si>
  <si>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</si>
  <si>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</si>
  <si>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</si>
  <si>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</si>
  <si>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</si>
  <si>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</si>
  <si>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</si>
  <si>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</si>
  <si>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</si>
  <si>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</si>
  <si>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</si>
  <si>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</si>
  <si>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</si>
  <si>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</si>
  <si>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</si>
  <si>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</si>
  <si>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</si>
  <si>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</si>
  <si>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</si>
  <si>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</si>
  <si>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</si>
  <si>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</si>
  <si>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</si>
  <si>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</si>
  <si>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</si>
  <si>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</si>
  <si>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</si>
  <si>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</si>
  <si>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</si>
  <si>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</si>
  <si>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</si>
  <si>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</si>
  <si>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</si>
  <si>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</si>
  <si>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</si>
  <si>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</si>
  <si>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</si>
  <si>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</si>
  <si>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</si>
  <si>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</si>
  <si>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</si>
  <si>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</si>
  <si>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</si>
  <si>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</si>
  <si>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</si>
  <si>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</si>
  <si>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</si>
  <si>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</si>
  <si>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</si>
  <si>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</si>
  <si>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</si>
  <si>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</si>
  <si>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</si>
  <si>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</si>
  <si>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</si>
  <si>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</si>
  <si>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</si>
  <si>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</si>
  <si>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</si>
  <si>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</si>
  <si>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</si>
  <si>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</si>
  <si>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</si>
  <si>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</si>
  <si>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</si>
  <si>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</si>
  <si>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</si>
  <si>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</si>
  <si>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</si>
  <si>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</si>
  <si>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</si>
  <si>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</si>
  <si>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</si>
  <si>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</si>
  <si>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</si>
  <si>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</si>
  <si>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</si>
  <si>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</si>
  <si>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</si>
  <si>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</si>
  <si>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</si>
  <si>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</si>
  <si>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</si>
  <si>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</si>
  <si>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</si>
  <si>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</si>
  <si>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</si>
  <si>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</si>
  <si>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</si>
  <si>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</si>
  <si>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</si>
  <si>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</si>
  <si>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</si>
  <si>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</si>
  <si>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</si>
  <si>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</si>
  <si>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</si>
  <si>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</si>
  <si>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</si>
  <si>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</si>
  <si>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</si>
  <si>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</si>
  <si>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</si>
  <si>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</si>
  <si>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</si>
  <si>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</si>
  <si>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</si>
  <si>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</si>
  <si>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</si>
  <si>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</si>
  <si>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</si>
  <si>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</si>
  <si>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</si>
  <si>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</si>
  <si>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</si>
  <si>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</si>
  <si>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</si>
  <si>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</si>
  <si>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</si>
  <si>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</si>
  <si>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</si>
  <si>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</si>
  <si>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</si>
  <si>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</si>
  <si>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</si>
  <si>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</si>
  <si>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</si>
  <si>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</si>
  <si>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</si>
  <si>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</si>
  <si>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</si>
  <si>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</si>
  <si>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</si>
  <si>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</si>
  <si>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</si>
  <si>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</si>
  <si>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</si>
  <si>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</si>
  <si>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</si>
  <si>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</si>
  <si>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</si>
  <si>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</si>
  <si>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</si>
  <si>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</si>
  <si>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</si>
  <si>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</si>
  <si>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</si>
  <si>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</si>
  <si>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</si>
  <si>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</si>
  <si>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</si>
  <si>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</si>
  <si>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</si>
  <si>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</si>
  <si>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</si>
  <si>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</si>
  <si>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</si>
  <si>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</si>
  <si>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</si>
  <si>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</si>
  <si>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</si>
  <si>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</si>
  <si>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</si>
  <si>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</si>
  <si>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</si>
  <si>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</si>
  <si>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</si>
  <si>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</si>
  <si>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</si>
  <si>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</si>
  <si>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</si>
  <si>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</si>
  <si>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</si>
  <si>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</si>
  <si>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</si>
  <si>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</si>
  <si>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</si>
  <si>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</si>
  <si>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</si>
  <si>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</si>
  <si>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</si>
  <si>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</si>
  <si>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</si>
  <si>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</si>
  <si>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</si>
  <si>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</si>
  <si>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</si>
  <si>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</si>
  <si>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</si>
  <si>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</si>
  <si>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</si>
  <si>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</si>
  <si>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</si>
  <si>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</si>
  <si>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</si>
  <si>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</si>
  <si>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</si>
  <si>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</si>
  <si>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</si>
  <si>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</si>
  <si>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</si>
  <si>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</si>
  <si>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</si>
  <si>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</si>
  <si>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</si>
  <si>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</si>
  <si>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</si>
  <si>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</si>
  <si>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</si>
  <si>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</si>
  <si>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</si>
  <si>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</si>
  <si>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</si>
  <si>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</si>
  <si>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</si>
  <si>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</si>
  <si>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</si>
  <si>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</si>
  <si>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</si>
  <si>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</si>
  <si>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</si>
  <si>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</si>
  <si>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</si>
  <si>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</si>
  <si>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</si>
  <si>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</si>
  <si>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</si>
  <si>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</si>
  <si>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</si>
  <si>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</si>
  <si>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</si>
  <si>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</si>
  <si>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</si>
  <si>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</si>
  <si>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</si>
  <si>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</si>
  <si>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</si>
  <si>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</si>
  <si>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</si>
  <si>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</si>
  <si>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</si>
  <si>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</si>
  <si>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</si>
  <si>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</si>
  <si>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</si>
  <si>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</si>
  <si>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</si>
  <si>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</si>
  <si>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</si>
  <si>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</si>
  <si>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</si>
  <si>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</si>
  <si>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</si>
  <si>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</si>
  <si>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</si>
  <si>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</si>
  <si>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</si>
  <si>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</si>
  <si>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</si>
  <si>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</si>
  <si>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</si>
  <si>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</si>
  <si>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</si>
  <si>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</si>
  <si>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</si>
  <si>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</si>
  <si>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</si>
  <si>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</si>
  <si>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</si>
  <si>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</si>
  <si>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</si>
  <si>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</si>
  <si>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</si>
  <si>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</si>
  <si>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</si>
  <si>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</si>
  <si>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</si>
  <si>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</si>
  <si>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</si>
  <si>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</si>
  <si>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</si>
  <si>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</si>
  <si>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</si>
  <si>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</si>
  <si>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</si>
  <si>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</si>
  <si>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</si>
  <si>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</si>
  <si>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</si>
  <si>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</si>
  <si>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</si>
  <si>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</si>
  <si>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</si>
  <si>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</si>
  <si>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</si>
  <si>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</si>
  <si>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</si>
  <si>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</si>
  <si>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</si>
  <si>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</si>
  <si>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</si>
  <si>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</si>
  <si>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</si>
  <si>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</si>
  <si>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</si>
  <si>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</si>
  <si>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</si>
  <si>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</si>
  <si>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</si>
  <si>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</si>
  <si>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</si>
  <si>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</si>
  <si>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</si>
  <si>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</si>
  <si>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</si>
  <si>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</si>
  <si>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</si>
  <si>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</si>
  <si>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</si>
  <si>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</si>
  <si>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</si>
  <si>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</si>
  <si>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</si>
  <si>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</si>
  <si>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</si>
  <si>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</si>
  <si>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</si>
  <si>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</si>
  <si>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</si>
  <si>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</si>
  <si>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</si>
  <si>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</si>
  <si>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</si>
  <si>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</si>
  <si>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</si>
  <si>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</si>
  <si>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</si>
  <si>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</si>
  <si>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</si>
  <si>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</si>
  <si>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</si>
  <si>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</si>
  <si>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</si>
  <si>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</si>
  <si>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</si>
  <si>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</si>
  <si>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</si>
  <si>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</si>
  <si>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</si>
  <si>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</si>
  <si>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</si>
  <si>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</si>
  <si>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</si>
  <si>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</si>
  <si>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</si>
  <si>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</si>
  <si>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</si>
  <si>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</si>
  <si>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</si>
  <si>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</si>
  <si>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</si>
  <si>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</si>
  <si>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</si>
  <si>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</si>
  <si>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</si>
  <si>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</si>
  <si>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</si>
  <si>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</si>
  <si>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</si>
  <si>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</si>
  <si>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</si>
  <si>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</si>
  <si>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</si>
  <si>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</si>
  <si>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</si>
  <si>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</si>
  <si>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</si>
  <si>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</si>
  <si>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</si>
  <si>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</si>
  <si>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</si>
  <si>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</si>
  <si>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</si>
  <si>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</si>
  <si>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</si>
  <si>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</si>
  <si>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</si>
  <si>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</si>
  <si>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</si>
  <si>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</si>
  <si>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</si>
  <si>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</si>
  <si>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</si>
  <si>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</si>
  <si>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</si>
  <si>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</si>
  <si>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</si>
  <si>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</si>
  <si>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</si>
  <si>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</si>
  <si>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</si>
  <si>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</si>
  <si>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</si>
  <si>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</si>
  <si>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</si>
  <si>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</si>
  <si>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</si>
  <si>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</si>
  <si>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</si>
  <si>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</si>
  <si>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</si>
  <si>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</si>
  <si>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</si>
  <si>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</si>
  <si>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</si>
  <si>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</si>
  <si>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</si>
  <si>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</si>
  <si>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</si>
  <si>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</si>
  <si>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</si>
  <si>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</si>
  <si>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</si>
  <si>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</si>
  <si>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</si>
  <si>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</si>
  <si>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</si>
  <si>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</si>
  <si>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</si>
  <si>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</si>
  <si>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</si>
  <si>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</si>
  <si>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</si>
  <si>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</si>
  <si>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</si>
  <si>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</si>
  <si>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</si>
  <si>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</si>
  <si>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</si>
  <si>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</si>
  <si>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</si>
  <si>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</si>
  <si>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</si>
  <si>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</si>
  <si>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</si>
  <si>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</si>
  <si>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</si>
  <si>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</si>
  <si>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</si>
  <si>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</si>
  <si>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</si>
  <si>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</si>
  <si>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</si>
  <si>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</si>
  <si>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</si>
  <si>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</si>
  <si>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</si>
  <si>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</si>
  <si>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</si>
  <si>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</si>
  <si>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</si>
  <si>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</si>
  <si>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</si>
  <si>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</si>
  <si>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</si>
  <si>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</si>
  <si>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</si>
  <si>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</si>
  <si>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</si>
  <si>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</si>
  <si>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</si>
  <si>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</si>
  <si>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</si>
  <si>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</si>
  <si>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</si>
  <si>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</si>
  <si>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</si>
  <si>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</si>
  <si>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</si>
  <si>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</si>
  <si>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</si>
  <si>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</si>
  <si>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</si>
  <si>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</si>
  <si>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</si>
  <si>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</si>
  <si>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</si>
  <si>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</si>
  <si>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</si>
  <si>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</si>
  <si>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</si>
  <si>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</si>
  <si>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</si>
  <si>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</si>
  <si>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</si>
  <si>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</si>
  <si>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</si>
  <si>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</si>
  <si>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</si>
  <si>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</si>
  <si>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</si>
  <si>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</si>
  <si>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</si>
  <si>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</si>
  <si>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</si>
  <si>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</si>
  <si>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</si>
  <si>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</si>
  <si>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</si>
  <si>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</si>
  <si>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</si>
  <si>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</si>
  <si>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</si>
  <si>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</si>
  <si>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</si>
  <si>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</si>
  <si>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</si>
  <si>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</si>
  <si>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</si>
  <si>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</si>
  <si>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</si>
  <si>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</si>
  <si>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</si>
  <si>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</si>
  <si>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</si>
  <si>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</si>
  <si>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</si>
  <si>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</si>
  <si>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</si>
  <si>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</si>
  <si>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</si>
  <si>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</si>
  <si>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</si>
  <si>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</si>
  <si>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</si>
  <si>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</si>
  <si>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</si>
  <si>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</si>
  <si>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</si>
  <si>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</si>
  <si>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</si>
  <si>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</si>
  <si>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</si>
  <si>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</si>
  <si>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</si>
  <si>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</si>
  <si>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</si>
  <si>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</si>
  <si>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</si>
  <si>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</si>
  <si>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</si>
  <si>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</si>
  <si>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</si>
  <si>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</si>
  <si>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</si>
  <si>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</si>
  <si>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</si>
  <si>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</si>
  <si>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</si>
  <si>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</si>
  <si>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</si>
  <si>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</si>
  <si>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</si>
  <si>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</si>
  <si>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</si>
  <si>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</si>
  <si>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</si>
  <si>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</si>
  <si>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</si>
  <si>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</si>
  <si>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</si>
  <si>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</si>
  <si>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</si>
  <si>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</si>
  <si>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</si>
  <si>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</si>
  <si>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</si>
  <si>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</si>
  <si>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</si>
  <si>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</si>
  <si>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</si>
  <si>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</si>
  <si>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</si>
  <si>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</si>
  <si>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</si>
  <si>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</si>
  <si>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</si>
  <si>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</si>
  <si>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</si>
  <si>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</si>
  <si>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</si>
  <si>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</si>
  <si>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</si>
  <si>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</si>
  <si>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</si>
  <si>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</si>
  <si>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</si>
  <si>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</si>
  <si>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</si>
  <si>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</si>
  <si>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</si>
  <si>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</si>
  <si>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</si>
  <si>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</si>
  <si>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</si>
  <si>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</si>
  <si>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</si>
  <si>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</si>
  <si>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</si>
  <si>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</si>
  <si>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</si>
  <si>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</si>
  <si>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</si>
  <si>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</si>
  <si>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</si>
  <si>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</si>
  <si>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</si>
  <si>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</si>
  <si>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</si>
  <si>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</si>
  <si>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</si>
  <si>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</si>
  <si>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</si>
  <si>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</si>
  <si>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</si>
  <si>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</si>
  <si>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</si>
  <si>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</si>
  <si>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</si>
  <si>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</si>
  <si>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</si>
  <si>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</si>
  <si>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</si>
  <si>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</si>
  <si>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</si>
  <si>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</si>
  <si>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</si>
  <si>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</si>
  <si>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</si>
  <si>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</si>
  <si>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</si>
  <si>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</si>
  <si>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</si>
  <si>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</si>
  <si>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</si>
  <si>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</si>
  <si>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</si>
  <si>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</si>
  <si>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</si>
  <si>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</si>
  <si>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</si>
  <si>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</si>
  <si>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</si>
  <si>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</si>
  <si>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</si>
  <si>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</si>
  <si>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</si>
  <si>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</si>
  <si>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</si>
  <si>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</si>
  <si>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</si>
  <si>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</si>
  <si>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</si>
  <si>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</si>
  <si>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</si>
  <si>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</si>
  <si>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</si>
  <si>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</si>
  <si>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</si>
  <si>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</si>
  <si>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</si>
  <si>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</si>
  <si>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</si>
  <si>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</si>
  <si>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</si>
  <si>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</si>
  <si>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</si>
  <si>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</si>
  <si>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</si>
  <si>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</si>
  <si>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</si>
  <si>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</si>
  <si>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</si>
  <si>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</si>
  <si>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</si>
  <si>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</si>
  <si>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</si>
  <si>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</si>
  <si>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</si>
  <si>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</si>
  <si>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</si>
  <si>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</si>
  <si>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</si>
  <si>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</si>
  <si>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</si>
  <si>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</si>
  <si>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</si>
  <si>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</si>
  <si>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</si>
  <si>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</si>
  <si>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</si>
  <si>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</si>
  <si>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</si>
  <si>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</si>
  <si>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</si>
  <si>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</si>
  <si>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</si>
  <si>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</si>
  <si>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</si>
  <si>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</si>
  <si>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</si>
  <si>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</si>
  <si>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</si>
  <si>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</si>
  <si>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</si>
  <si>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</si>
  <si>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</si>
  <si>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</si>
  <si>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</si>
  <si>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</si>
  <si>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</si>
  <si>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</si>
  <si>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</si>
  <si>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</si>
  <si>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</si>
  <si>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</si>
  <si>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</si>
  <si>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</si>
  <si>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</si>
  <si>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</si>
  <si>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</si>
  <si>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</si>
  <si>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</si>
  <si>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</si>
  <si>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</si>
  <si>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</si>
  <si>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</si>
  <si>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</si>
  <si>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</si>
  <si>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</si>
  <si>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</si>
  <si>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</si>
  <si>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</si>
  <si>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</si>
  <si>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</si>
  <si>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</si>
  <si>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</si>
  <si>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</si>
  <si>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</si>
  <si>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</si>
  <si>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</si>
  <si>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</si>
  <si>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</si>
  <si>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</si>
  <si>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</si>
  <si>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</si>
  <si>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</si>
  <si>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</si>
  <si>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</si>
  <si>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</si>
  <si>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</si>
  <si>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</si>
  <si>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</si>
  <si>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</si>
  <si>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</si>
  <si>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</si>
  <si>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</si>
  <si>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</si>
  <si>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</si>
  <si>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</si>
  <si>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</si>
  <si>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</si>
  <si>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</si>
  <si>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</si>
  <si>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</si>
  <si>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</si>
  <si>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</si>
  <si>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</si>
  <si>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</si>
  <si>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</si>
  <si>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</si>
  <si>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</si>
  <si>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</si>
  <si>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</si>
  <si>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</si>
  <si>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</si>
  <si>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</si>
  <si>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</si>
  <si>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</si>
  <si>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</si>
  <si>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</si>
  <si>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</si>
  <si>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</si>
  <si>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</si>
  <si>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</si>
  <si>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</si>
  <si>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</si>
  <si>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</si>
  <si>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</si>
  <si>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</si>
  <si>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</si>
  <si>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</si>
  <si>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</si>
  <si>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</si>
  <si>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</si>
  <si>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</si>
  <si>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</si>
  <si>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</si>
  <si>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</si>
  <si>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</si>
  <si>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</si>
  <si>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</si>
  <si>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</si>
  <si>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</si>
  <si>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</si>
  <si>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</si>
  <si>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</si>
  <si>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</si>
  <si>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</si>
  <si>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</si>
  <si>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</si>
  <si>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</si>
  <si>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</si>
  <si>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</si>
  <si>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</si>
  <si>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</si>
  <si>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</si>
  <si>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</si>
  <si>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</si>
  <si>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</si>
  <si>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</si>
  <si>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</si>
  <si>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</si>
  <si>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</si>
  <si>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</si>
  <si>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</si>
  <si>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</si>
  <si>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</si>
  <si>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</si>
  <si>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</si>
  <si>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</si>
  <si>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</si>
  <si>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</si>
  <si>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</si>
  <si>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</si>
  <si>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</si>
  <si>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</si>
  <si>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</si>
  <si>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</si>
  <si>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</si>
  <si>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</si>
  <si>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</si>
  <si>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</si>
  <si>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</si>
  <si>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</si>
  <si>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</si>
  <si>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</si>
  <si>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</si>
  <si>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</si>
  <si>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</si>
  <si>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</si>
  <si>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</si>
  <si>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</si>
  <si>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</si>
  <si>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</si>
  <si>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</si>
  <si>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</si>
  <si>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</si>
  <si>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</si>
  <si>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</si>
  <si>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</si>
  <si>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</si>
  <si>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</si>
  <si>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</si>
  <si>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</si>
  <si>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</si>
  <si>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</si>
  <si>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</si>
  <si>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</si>
  <si>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</si>
  <si>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</si>
  <si>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</si>
  <si>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</si>
  <si>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</si>
  <si>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</si>
  <si>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</si>
  <si>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</si>
  <si>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</si>
  <si>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</si>
  <si>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</si>
  <si>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</si>
  <si>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</si>
  <si>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</si>
  <si>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</si>
  <si>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</si>
  <si>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</si>
  <si>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</si>
  <si>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</si>
  <si>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</si>
  <si>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</si>
  <si>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</si>
  <si>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</si>
  <si>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</si>
  <si>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</si>
  <si>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</si>
  <si>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</si>
  <si>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</si>
  <si>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</si>
  <si>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</si>
  <si>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</si>
  <si>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</si>
  <si>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</si>
  <si>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</si>
  <si>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</si>
  <si>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</si>
  <si>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</si>
  <si>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</si>
  <si>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</si>
  <si>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</si>
  <si>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</si>
  <si>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</si>
  <si>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</si>
  <si>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</si>
  <si>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</si>
  <si>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</si>
  <si>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</si>
  <si>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</si>
  <si>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</si>
  <si>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</si>
  <si>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</si>
  <si>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</si>
  <si>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</si>
  <si>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</si>
  <si>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</si>
  <si>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</si>
  <si>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</si>
  <si>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</si>
  <si>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</si>
  <si>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</si>
  <si>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</si>
  <si>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</si>
  <si>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</si>
  <si>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</si>
  <si>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</si>
  <si>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</si>
  <si>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</si>
  <si>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</si>
  <si>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</si>
  <si>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</si>
  <si>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</si>
  <si>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</si>
  <si>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</si>
  <si>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</si>
  <si>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</si>
  <si>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</si>
  <si>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</si>
  <si>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</si>
  <si>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</si>
  <si>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</si>
  <si>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</si>
  <si>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</si>
  <si>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</si>
  <si>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</si>
  <si>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</si>
  <si>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</si>
  <si>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</si>
  <si>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</si>
  <si>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</si>
  <si>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</si>
  <si>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</si>
  <si>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</si>
  <si>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</si>
  <si>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</si>
  <si>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</si>
  <si>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</si>
  <si>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</si>
  <si>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</si>
  <si>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</si>
  <si>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</si>
  <si>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</si>
  <si>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</si>
  <si>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</si>
  <si>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</si>
  <si>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</si>
  <si>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</si>
  <si>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</si>
  <si>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</si>
  <si>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</si>
  <si>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</si>
  <si>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</si>
  <si>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</si>
  <si>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</si>
  <si>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</si>
  <si>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</si>
  <si>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</si>
  <si>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</si>
  <si>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</si>
  <si>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</si>
  <si>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</si>
  <si>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</si>
  <si>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</si>
  <si>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</si>
  <si>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</si>
  <si>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</si>
  <si>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</si>
  <si>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</si>
  <si>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</si>
  <si>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</si>
  <si>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</si>
  <si>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</si>
  <si>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</si>
  <si>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</si>
  <si>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</si>
  <si>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</si>
  <si>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</si>
  <si>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</si>
  <si>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</si>
  <si>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</si>
  <si>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</si>
  <si>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</si>
  <si>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</si>
  <si>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</si>
  <si>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</si>
  <si>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</si>
  <si>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</si>
  <si>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</si>
  <si>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</si>
  <si>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</si>
  <si>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</si>
  <si>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</si>
  <si>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</si>
  <si>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</si>
  <si>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</si>
  <si>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</si>
  <si>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</si>
  <si>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</si>
  <si>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</si>
  <si>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</si>
  <si>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</si>
  <si>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</si>
  <si>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</si>
  <si>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</si>
  <si>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</si>
  <si>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</si>
  <si>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</si>
  <si>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</si>
  <si>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</si>
  <si>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</si>
  <si>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</si>
  <si>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</si>
  <si>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</si>
  <si>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</si>
  <si>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</si>
  <si>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</si>
  <si>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</si>
  <si>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</si>
  <si>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</si>
  <si>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</si>
  <si>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</si>
  <si>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</si>
  <si>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</si>
  <si>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</si>
  <si>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</si>
  <si>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</si>
  <si>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</si>
  <si>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</si>
  <si>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</si>
  <si>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</si>
  <si>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</si>
  <si>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</si>
  <si>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</si>
  <si>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</si>
  <si>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</si>
  <si>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</si>
  <si>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</si>
  <si>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</si>
  <si>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</si>
  <si>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</si>
  <si>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</si>
  <si>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</si>
  <si>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</si>
  <si>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</si>
  <si>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</si>
  <si>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</si>
  <si>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</si>
  <si>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</si>
  <si>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</si>
  <si>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</si>
  <si>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</si>
  <si>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</si>
  <si>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</si>
  <si>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</si>
  <si>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</si>
  <si>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</si>
  <si>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</si>
  <si>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</si>
  <si>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</si>
  <si>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</si>
  <si>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</si>
  <si>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</si>
  <si>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</si>
  <si>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</si>
  <si>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</si>
  <si>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</si>
  <si>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</si>
  <si>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</si>
  <si>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</si>
  <si>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</si>
  <si>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</si>
  <si>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</si>
  <si>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</si>
  <si>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</si>
  <si>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</si>
  <si>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</si>
  <si>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</si>
  <si>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</si>
  <si>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</si>
  <si>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</si>
  <si>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</si>
  <si>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</si>
  <si>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</si>
  <si>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</si>
  <si>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</si>
  <si>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</si>
  <si>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</si>
  <si>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</si>
  <si>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</si>
  <si>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</si>
  <si>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</si>
  <si>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</si>
  <si>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</si>
  <si>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</si>
  <si>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</si>
  <si>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</si>
  <si>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</si>
  <si>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</si>
  <si>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</si>
  <si>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</si>
  <si>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</si>
  <si>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</si>
  <si>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</si>
  <si>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</si>
  <si>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</si>
  <si>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</si>
  <si>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</si>
  <si>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</si>
  <si>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</si>
  <si>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</si>
  <si>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</si>
  <si>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</si>
  <si>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</si>
  <si>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</si>
  <si>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</si>
  <si>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</si>
  <si>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</si>
  <si>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</si>
  <si>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</si>
  <si>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</si>
  <si>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</si>
  <si>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</si>
  <si>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</si>
  <si>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</si>
  <si>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</si>
  <si>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</si>
  <si>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</si>
  <si>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</si>
  <si>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</si>
  <si>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</si>
  <si>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</si>
  <si>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</si>
  <si>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</si>
  <si>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</si>
  <si>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</si>
  <si>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</si>
  <si>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</si>
  <si>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</si>
  <si>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</si>
  <si>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</si>
  <si>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</si>
  <si>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</si>
  <si>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</si>
  <si>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</si>
  <si>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</si>
  <si>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</si>
  <si>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</si>
  <si>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</si>
  <si>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</si>
  <si>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</si>
  <si>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</si>
  <si>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</si>
  <si>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</si>
  <si>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</si>
  <si>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</si>
  <si>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</si>
  <si>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</si>
  <si>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</si>
  <si>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</si>
  <si>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</si>
  <si>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</si>
  <si>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</si>
  <si>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</si>
  <si>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</si>
  <si>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</si>
  <si>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</si>
  <si>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</si>
  <si>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</si>
  <si>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</si>
  <si>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</si>
  <si>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</si>
  <si>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</si>
  <si>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</si>
  <si>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</si>
  <si>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</si>
  <si>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</si>
  <si>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</si>
  <si>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</si>
  <si>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</si>
  <si>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</si>
  <si>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</si>
  <si>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</si>
  <si>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</si>
  <si>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</si>
  <si>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</si>
  <si>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</si>
  <si>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</si>
  <si>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</si>
  <si>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</si>
  <si>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</si>
  <si>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</si>
  <si>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</si>
  <si>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</si>
  <si>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</si>
  <si>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</si>
  <si>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</si>
  <si>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</si>
  <si>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</si>
  <si>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</si>
  <si>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</si>
  <si>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</si>
  <si>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</si>
  <si>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</si>
  <si>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</si>
  <si>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</si>
  <si>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</si>
  <si>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</si>
  <si>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</si>
  <si>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</si>
  <si>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</si>
  <si>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</si>
  <si>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</si>
  <si>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</si>
  <si>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</si>
  <si>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</si>
  <si>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</si>
  <si>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</si>
  <si>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</si>
  <si>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</si>
  <si>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</si>
  <si>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</si>
  <si>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</si>
  <si>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</si>
  <si>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</si>
  <si>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</si>
  <si>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</si>
  <si>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</si>
  <si>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</si>
  <si>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</si>
  <si>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</si>
  <si>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</si>
  <si>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</si>
  <si>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</si>
  <si>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</si>
  <si>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</si>
  <si>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</si>
  <si>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</si>
  <si>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</si>
  <si>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</si>
  <si>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</si>
  <si>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</si>
  <si>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</si>
  <si>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</si>
  <si>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</si>
  <si>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</si>
  <si>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</si>
  <si>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</si>
  <si>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</si>
  <si>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</si>
  <si>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</si>
  <si>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</si>
  <si>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</si>
  <si>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</si>
  <si>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</si>
  <si>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</si>
  <si>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</si>
  <si>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</si>
  <si>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</si>
  <si>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</si>
  <si>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</si>
  <si>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</si>
  <si>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</si>
  <si>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</si>
  <si>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</si>
  <si>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</si>
  <si>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</si>
  <si>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</si>
  <si>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</si>
  <si>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</si>
  <si>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</si>
  <si>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</si>
  <si>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</si>
  <si>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</si>
  <si>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</si>
  <si>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</si>
  <si>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</si>
  <si>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</si>
  <si>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</si>
  <si>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</si>
  <si>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</si>
  <si>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</si>
  <si>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</si>
  <si>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</si>
  <si>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</si>
  <si>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</si>
  <si>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</si>
  <si>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</si>
  <si>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</si>
  <si>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</si>
  <si>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</si>
  <si>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</si>
  <si>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</si>
  <si>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</si>
  <si>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</si>
  <si>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</si>
  <si>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</si>
  <si>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</si>
  <si>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</si>
  <si>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</si>
  <si>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</si>
  <si>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</si>
  <si>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</si>
  <si>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</si>
  <si>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</si>
  <si>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</si>
  <si>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</si>
  <si>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</si>
  <si>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</si>
  <si>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</si>
  <si>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</si>
  <si>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</si>
  <si>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</si>
  <si>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</si>
  <si>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</si>
  <si>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</si>
  <si>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</si>
  <si>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</si>
  <si>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</si>
  <si>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</si>
  <si>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</si>
  <si>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</si>
  <si>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</si>
  <si>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</si>
  <si>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</si>
  <si>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</si>
  <si>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</si>
  <si>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</si>
  <si>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</si>
  <si>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</si>
  <si>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</si>
  <si>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</si>
  <si>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</si>
  <si>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</si>
  <si>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</si>
  <si>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</si>
  <si>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</si>
  <si>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</si>
  <si>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</si>
  <si>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</si>
  <si>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</si>
  <si>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</si>
  <si>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</si>
  <si>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</si>
  <si>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</si>
  <si>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</si>
  <si>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</si>
  <si>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</si>
  <si>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</si>
  <si>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</si>
  <si>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</si>
  <si>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</si>
  <si>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</si>
  <si>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</si>
  <si>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</si>
  <si>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</si>
  <si>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</si>
  <si>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</si>
  <si>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</si>
  <si>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</si>
  <si>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</si>
  <si>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</si>
  <si>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</si>
  <si>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</si>
  <si>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</si>
  <si>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</si>
  <si>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</si>
  <si>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</si>
  <si>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</si>
  <si>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</si>
  <si>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</si>
  <si>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</si>
  <si>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</si>
  <si>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</si>
  <si>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</si>
  <si>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</si>
  <si>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</si>
  <si>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</si>
  <si>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</si>
  <si>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</si>
  <si>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</si>
  <si>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</si>
  <si>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</si>
  <si>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</si>
  <si>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</si>
  <si>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</si>
  <si>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</si>
  <si>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</si>
  <si>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</si>
  <si>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</si>
  <si>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</si>
  <si>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</si>
  <si>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</si>
  <si>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</si>
  <si>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</si>
  <si>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</si>
  <si>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</si>
  <si>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</si>
  <si>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</si>
  <si>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</si>
  <si>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</si>
  <si>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</si>
  <si>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</si>
  <si>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</si>
  <si>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</si>
  <si>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</si>
  <si>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</si>
  <si>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</si>
  <si>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</si>
  <si>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</si>
  <si>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</si>
  <si>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</si>
  <si>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</si>
  <si>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</si>
  <si>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</si>
  <si>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</si>
  <si>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</si>
  <si>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</si>
  <si>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</si>
  <si>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</si>
  <si>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</si>
  <si>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</si>
  <si>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</si>
  <si>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</si>
  <si>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</si>
  <si>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</si>
  <si>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</si>
  <si>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</si>
  <si>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</si>
  <si>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</si>
  <si>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</si>
  <si>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</si>
  <si>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</si>
  <si>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</si>
  <si>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</si>
  <si>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</si>
  <si>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</si>
  <si>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</si>
  <si>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</si>
  <si>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</si>
  <si>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</si>
  <si>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</si>
  <si>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</si>
  <si>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</si>
  <si>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</si>
  <si>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</si>
  <si>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</si>
  <si>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</si>
  <si>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</si>
  <si>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</si>
  <si>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</si>
  <si>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</si>
  <si>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</si>
  <si>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</si>
  <si>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</si>
  <si>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</si>
  <si>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</si>
  <si>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</si>
  <si>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</si>
  <si>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</si>
  <si>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</si>
  <si>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</si>
  <si>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</si>
  <si>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</si>
  <si>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</si>
  <si>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</si>
  <si>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</si>
  <si>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</si>
  <si>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</si>
  <si>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</si>
  <si>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</si>
  <si>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</si>
  <si>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</si>
  <si>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</si>
  <si>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</si>
  <si>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</si>
  <si>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</si>
  <si>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</si>
  <si>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</si>
  <si>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</si>
  <si>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</si>
  <si>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</si>
  <si>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</si>
  <si>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</si>
  <si>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</si>
  <si>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</si>
  <si>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</si>
  <si>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</si>
  <si>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</si>
  <si>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</si>
  <si>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</si>
  <si>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</si>
  <si>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</si>
  <si>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</si>
  <si>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</si>
  <si>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</si>
  <si>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</si>
  <si>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</si>
  <si>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</si>
  <si>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</si>
  <si>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</si>
  <si>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</si>
  <si>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</si>
  <si>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</si>
  <si>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</si>
  <si>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</si>
  <si>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</si>
  <si>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</si>
  <si>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</si>
  <si>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</si>
  <si>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</si>
  <si>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</si>
  <si>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</si>
  <si>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</si>
  <si>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</si>
  <si>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</si>
  <si>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</si>
  <si>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</si>
  <si>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</si>
  <si>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</si>
  <si>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</si>
  <si>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</si>
  <si>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</si>
  <si>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</si>
  <si>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</si>
  <si>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</si>
  <si>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</si>
  <si>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</si>
  <si>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</si>
  <si>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</si>
  <si>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</si>
  <si>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</si>
  <si>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</si>
  <si>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</si>
  <si>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</si>
  <si>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</si>
  <si>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</si>
  <si>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</si>
  <si>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</si>
  <si>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</si>
  <si>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</si>
  <si>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</si>
  <si>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</si>
  <si>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</si>
  <si>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</si>
  <si>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</si>
  <si>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</si>
  <si>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</si>
  <si>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</si>
  <si>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</si>
  <si>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</si>
  <si>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</si>
  <si>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</si>
  <si>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</si>
  <si>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</si>
  <si>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</si>
  <si>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</si>
  <si>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</si>
  <si>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</si>
  <si>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</si>
  <si>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</si>
  <si>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</si>
  <si>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</si>
  <si>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</si>
  <si>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</si>
  <si>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</si>
  <si>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</si>
  <si>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</si>
  <si>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</si>
  <si>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</si>
  <si>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</si>
  <si>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</si>
  <si>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</si>
  <si>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</si>
  <si>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</si>
  <si>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</si>
  <si>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</si>
  <si>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</si>
  <si>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</si>
  <si>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</si>
  <si>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</si>
  <si>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</si>
  <si>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</si>
  <si>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</si>
  <si>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</si>
  <si>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</si>
  <si>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</si>
  <si>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</si>
  <si>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</si>
  <si>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</si>
  <si>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</si>
  <si>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</si>
  <si>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</si>
  <si>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</si>
  <si>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</si>
  <si>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</si>
  <si>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</si>
  <si>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</si>
  <si>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</si>
  <si>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</si>
  <si>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</si>
  <si>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</si>
  <si>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</si>
  <si>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</si>
  <si>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</si>
  <si>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</si>
  <si>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</si>
  <si>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</si>
  <si>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</si>
  <si>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</si>
  <si>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</si>
  <si>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</si>
  <si>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</si>
  <si>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</si>
  <si>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</si>
  <si>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</si>
  <si>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</si>
  <si>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</si>
  <si>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</si>
  <si>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</si>
  <si>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</si>
  <si>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</si>
  <si>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</si>
  <si>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</si>
  <si>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</si>
  <si>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</si>
  <si>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</si>
  <si>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</si>
  <si>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</si>
  <si>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</si>
  <si>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</si>
  <si>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</si>
  <si>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</si>
  <si>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</si>
  <si>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</si>
  <si>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</si>
  <si>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</si>
  <si>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</si>
  <si>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</si>
  <si>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</si>
  <si>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</si>
  <si>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</si>
  <si>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</si>
  <si>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</si>
  <si>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</si>
  <si>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</si>
  <si>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</si>
  <si>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</si>
  <si>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</si>
  <si>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</si>
  <si>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</si>
  <si>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</si>
  <si>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</si>
  <si>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</si>
  <si>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</si>
  <si>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</si>
  <si>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</si>
  <si>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</si>
  <si>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</si>
  <si>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</si>
  <si>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</si>
  <si>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</si>
  <si>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</si>
  <si>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</si>
  <si>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</si>
  <si>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</si>
  <si>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</si>
  <si>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</si>
  <si>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</si>
  <si>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</si>
  <si>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</si>
  <si>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</si>
  <si>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</si>
  <si>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</si>
  <si>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</si>
  <si>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</si>
  <si>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</si>
  <si>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</si>
  <si>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</si>
  <si>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</si>
  <si>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</si>
  <si>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</si>
  <si>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</si>
  <si>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</si>
  <si>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</si>
  <si>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</si>
  <si>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</si>
  <si>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</si>
  <si>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</si>
  <si>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</si>
  <si>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</si>
  <si>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</si>
  <si>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</si>
  <si>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</si>
  <si>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</si>
  <si>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</si>
  <si>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</si>
  <si>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</si>
  <si>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</si>
  <si>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</si>
  <si>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</si>
  <si>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</si>
  <si>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</si>
  <si>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</si>
  <si>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</si>
  <si>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</si>
  <si>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</si>
  <si>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</si>
  <si>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</si>
  <si>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</si>
  <si>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</si>
  <si>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</si>
  <si>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</si>
  <si>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</si>
  <si>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</si>
  <si>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</si>
  <si>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</si>
  <si>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</si>
  <si>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</si>
  <si>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</si>
  <si>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</si>
  <si>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</si>
  <si>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</si>
  <si>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</si>
  <si>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</si>
  <si>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</si>
  <si>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</si>
  <si>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</si>
  <si>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</si>
  <si>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</si>
  <si>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</si>
  <si>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</si>
  <si>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</si>
  <si>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</si>
  <si>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</si>
  <si>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</si>
  <si>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</si>
  <si>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</si>
  <si>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</si>
  <si>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</si>
  <si>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</si>
  <si>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</si>
  <si>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</si>
  <si>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</si>
  <si>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</si>
  <si>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</si>
  <si>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</si>
  <si>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</si>
  <si>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</si>
  <si>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</si>
  <si>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</si>
  <si>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</si>
  <si>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</si>
  <si>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</si>
  <si>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</si>
  <si>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</si>
  <si>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</si>
  <si>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</si>
  <si>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</si>
  <si>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</si>
  <si>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</si>
  <si>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</si>
  <si>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</si>
  <si>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</si>
  <si>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</si>
  <si>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</si>
  <si>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</si>
  <si>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</si>
  <si>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</si>
  <si>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</si>
  <si>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</si>
  <si>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</si>
  <si>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</si>
  <si>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</si>
  <si>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</si>
  <si>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</si>
  <si>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</si>
  <si>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</si>
  <si>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</si>
  <si>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</si>
  <si>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</si>
  <si>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</si>
  <si>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</si>
  <si>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</si>
  <si>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</si>
  <si>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</si>
  <si>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</si>
  <si>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</si>
  <si>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</si>
  <si>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</si>
  <si>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</si>
  <si>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</si>
  <si>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</si>
  <si>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</si>
  <si>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</si>
  <si>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</si>
  <si>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</si>
  <si>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</si>
  <si>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</si>
  <si>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</si>
  <si>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</si>
  <si>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</si>
  <si>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</si>
  <si>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</si>
  <si>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</si>
  <si>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</si>
  <si>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</si>
  <si>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</si>
  <si>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</si>
  <si>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</si>
  <si>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</si>
  <si>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</si>
  <si>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</si>
  <si>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</si>
  <si>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</si>
  <si>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</si>
  <si>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</si>
  <si>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</si>
  <si>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</si>
  <si>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</si>
  <si>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</si>
  <si>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</si>
  <si>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</si>
  <si>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</si>
  <si>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</si>
  <si>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</si>
  <si>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</si>
  <si>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</si>
  <si>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</si>
  <si>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</si>
  <si>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</si>
  <si>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</si>
  <si>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</si>
  <si>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</si>
  <si>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</si>
  <si>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</si>
  <si>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</si>
  <si>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</si>
  <si>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</si>
  <si>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</si>
  <si>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</si>
  <si>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</si>
  <si>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</si>
  <si>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</si>
  <si>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</si>
  <si>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</si>
  <si>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</si>
  <si>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</si>
  <si>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</si>
  <si>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</si>
  <si>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</si>
  <si>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</si>
  <si>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</si>
  <si>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</si>
  <si>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</si>
  <si>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</si>
  <si>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</si>
  <si>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</si>
  <si>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</si>
  <si>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</si>
  <si>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</si>
  <si>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</si>
  <si>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</si>
  <si>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</si>
  <si>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</si>
  <si>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</si>
  <si>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</si>
  <si>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</si>
  <si>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</si>
  <si>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</si>
  <si>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</si>
  <si>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</si>
  <si>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</si>
  <si>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</si>
  <si>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</si>
  <si>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</si>
  <si>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</si>
  <si>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</si>
  <si>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</si>
  <si>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</si>
  <si>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</si>
  <si>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</si>
  <si>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</si>
  <si>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</si>
  <si>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</si>
  <si>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</si>
  <si>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</si>
  <si>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</si>
  <si>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</si>
  <si>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</si>
  <si>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</si>
  <si>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</si>
  <si>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</si>
  <si>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</si>
  <si>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</si>
  <si>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</si>
  <si>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</si>
  <si>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</si>
  <si>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</si>
  <si>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</si>
  <si>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</si>
  <si>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</si>
  <si>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</si>
  <si>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</si>
  <si>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</si>
  <si>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</si>
  <si>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</si>
  <si>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</si>
  <si>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</si>
  <si>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</si>
  <si>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</si>
  <si>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</si>
  <si>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</si>
  <si>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</si>
  <si>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</si>
  <si>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</si>
  <si>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</si>
  <si>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</si>
  <si>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</si>
  <si>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</si>
  <si>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</si>
  <si>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</si>
  <si>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</si>
  <si>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</si>
  <si>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</si>
  <si>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</si>
  <si>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</si>
  <si>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</si>
  <si>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</si>
  <si>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</si>
  <si>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</si>
  <si>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</si>
  <si>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</si>
  <si>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</si>
  <si>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</si>
  <si>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</si>
  <si>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</si>
  <si>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</si>
  <si>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</si>
  <si>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</si>
  <si>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</si>
  <si>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</si>
  <si>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</si>
  <si>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</si>
  <si>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</si>
  <si>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</si>
  <si>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</si>
  <si>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</si>
  <si>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</si>
  <si>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</si>
  <si>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</si>
  <si>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</si>
  <si>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</si>
  <si>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</si>
  <si>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</si>
  <si>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</si>
  <si>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</si>
  <si>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</si>
  <si>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</si>
  <si>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</si>
  <si>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</si>
  <si>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</si>
  <si>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</si>
  <si>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</si>
  <si>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</si>
  <si>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</si>
  <si>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</si>
  <si>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</si>
  <si>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</si>
  <si>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</si>
  <si>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</si>
  <si>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</si>
  <si>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</si>
  <si>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</si>
  <si>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</si>
  <si>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</si>
  <si>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</si>
  <si>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</si>
  <si>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</si>
  <si>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</si>
  <si>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</si>
  <si>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</si>
  <si>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</si>
  <si>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</si>
  <si>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</si>
  <si>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</si>
  <si>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</si>
  <si>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</si>
  <si>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</si>
  <si>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</si>
  <si>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</si>
  <si>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</si>
  <si>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</si>
  <si>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</si>
  <si>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</si>
  <si>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</si>
  <si>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</si>
  <si>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</si>
  <si>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</si>
  <si>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</si>
  <si>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</si>
  <si>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</si>
  <si>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</si>
  <si>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</si>
  <si>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</si>
  <si>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</si>
  <si>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</si>
  <si>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</si>
  <si>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</si>
  <si>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</si>
  <si>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</si>
  <si>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</si>
  <si>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</si>
  <si>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</si>
  <si>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</si>
  <si>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</si>
  <si>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</si>
  <si>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</si>
  <si>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</si>
  <si>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</si>
  <si>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</si>
  <si>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</si>
  <si>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</si>
  <si>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</si>
  <si>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</si>
  <si>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</si>
  <si>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</si>
  <si>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</si>
  <si>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</si>
  <si>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</si>
  <si>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</si>
  <si>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</si>
  <si>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</si>
  <si>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</si>
  <si>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</si>
  <si>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</si>
  <si>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</si>
  <si>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</si>
  <si>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</si>
  <si>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</si>
  <si>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</si>
  <si>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</si>
  <si>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</si>
  <si>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</si>
  <si>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</si>
  <si>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</si>
  <si>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</si>
  <si>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</si>
  <si>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</si>
  <si>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</si>
  <si>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</si>
  <si>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</si>
  <si>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</si>
  <si>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</si>
  <si>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</si>
  <si>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</si>
  <si>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</si>
  <si>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</si>
  <si>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</si>
  <si>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</si>
  <si>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</si>
  <si>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</si>
  <si>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</si>
  <si>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</si>
  <si>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</si>
  <si>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</si>
  <si>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</si>
  <si>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</si>
  <si>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</si>
  <si>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</si>
  <si>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</si>
  <si>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</si>
  <si>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</si>
  <si>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</si>
  <si>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</si>
  <si>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</si>
  <si>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</si>
  <si>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</si>
  <si>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</si>
  <si>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</si>
  <si>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</si>
  <si>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</si>
  <si>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</si>
  <si>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</si>
  <si>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</si>
  <si>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</si>
  <si>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</si>
  <si>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</si>
  <si>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</si>
  <si>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</si>
  <si>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</si>
  <si>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</si>
  <si>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</si>
  <si>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</si>
  <si>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</si>
  <si>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</si>
  <si>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</si>
  <si>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</si>
  <si>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</si>
  <si>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</si>
  <si>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</si>
  <si>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</si>
  <si>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</si>
  <si>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</si>
  <si>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</si>
  <si>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</si>
  <si>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</si>
  <si>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</si>
  <si>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</si>
  <si>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</si>
  <si>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</si>
  <si>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</si>
  <si>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</si>
  <si>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</si>
  <si>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</si>
  <si>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</si>
  <si>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</si>
  <si>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</si>
  <si>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</si>
  <si>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</si>
  <si>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</si>
  <si>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</si>
  <si>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</si>
  <si>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</si>
  <si>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</si>
  <si>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</si>
  <si>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</si>
  <si>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</si>
  <si>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</si>
  <si>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</si>
  <si>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</si>
  <si>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</si>
  <si>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</si>
  <si>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</si>
  <si>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</si>
  <si>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</si>
  <si>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</si>
  <si>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</si>
  <si>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</si>
  <si>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</si>
  <si>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</si>
  <si>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</si>
  <si>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</si>
  <si>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</si>
  <si>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</si>
  <si>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</si>
  <si>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</si>
  <si>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</si>
  <si>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</si>
  <si>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</si>
  <si>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</si>
  <si>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</si>
  <si>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</si>
  <si>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</si>
  <si>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</si>
  <si>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</si>
  <si>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</si>
  <si>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</si>
  <si>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</si>
  <si>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</si>
  <si>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</si>
  <si>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</si>
  <si>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</si>
  <si>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</si>
  <si>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</si>
  <si>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</si>
  <si>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</si>
  <si>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</si>
  <si>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</si>
  <si>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</si>
  <si>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</si>
  <si>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</si>
  <si>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</si>
  <si>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</si>
  <si>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</si>
  <si>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</si>
  <si>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</si>
  <si>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</si>
  <si>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</si>
  <si>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</si>
  <si>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</si>
  <si>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</si>
  <si>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</si>
  <si>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</si>
  <si>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</si>
  <si>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</si>
  <si>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</si>
  <si>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</si>
  <si>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</si>
  <si>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</si>
  <si>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</si>
  <si>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</si>
  <si>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</si>
  <si>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</si>
  <si>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</si>
  <si>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</si>
  <si>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</si>
  <si>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</si>
  <si>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</si>
  <si>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</si>
  <si>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</si>
  <si>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</si>
  <si>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</si>
  <si>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</si>
  <si>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</si>
  <si>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</si>
  <si>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</si>
  <si>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</si>
  <si>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</si>
  <si>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</si>
  <si>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</si>
  <si>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</si>
  <si>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</si>
  <si>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</si>
  <si>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</si>
  <si>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</si>
  <si>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</si>
  <si>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</si>
  <si>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</si>
  <si>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</si>
  <si>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</si>
  <si>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</si>
  <si>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</si>
  <si>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</si>
  <si>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</si>
  <si>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</si>
  <si>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</si>
  <si>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</si>
  <si>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</si>
  <si>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</si>
  <si>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</si>
  <si>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</si>
  <si>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</si>
  <si>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</si>
  <si>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</si>
  <si>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</si>
  <si>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</si>
  <si>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</si>
  <si>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</si>
  <si>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</si>
  <si>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</si>
  <si>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</si>
  <si>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</si>
  <si>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</si>
  <si>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</si>
  <si>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</si>
  <si>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</si>
  <si>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</si>
  <si>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</si>
  <si>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</si>
  <si>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</si>
  <si>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</si>
  <si>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</si>
  <si>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</si>
  <si>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</si>
  <si>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</si>
  <si>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</si>
  <si>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</si>
  <si>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</si>
  <si>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</si>
  <si>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</si>
  <si>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</si>
  <si>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</si>
  <si>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</si>
  <si>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</si>
  <si>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</si>
  <si>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</si>
  <si>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</si>
  <si>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</si>
  <si>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</si>
  <si>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</si>
  <si>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</si>
  <si>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</si>
  <si>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</si>
  <si>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</si>
  <si>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</si>
  <si>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</si>
  <si>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</si>
  <si>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</si>
  <si>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</si>
  <si>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</si>
  <si>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</si>
  <si>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</si>
  <si>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</si>
  <si>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</si>
  <si>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</si>
  <si>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</si>
  <si>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</si>
  <si>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</si>
  <si>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</si>
  <si>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</si>
  <si>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</si>
  <si>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</si>
  <si>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</si>
  <si>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</si>
  <si>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</si>
  <si>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</si>
  <si>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</si>
  <si>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</si>
  <si>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</si>
  <si>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</si>
  <si>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</si>
  <si>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</si>
  <si>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</si>
  <si>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</si>
  <si>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</si>
  <si>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</si>
  <si>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</si>
  <si>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</si>
  <si>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</si>
  <si>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</si>
  <si>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</si>
  <si>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</si>
  <si>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</si>
  <si>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</si>
  <si>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</si>
  <si>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</si>
  <si>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</si>
  <si>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</si>
  <si>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</si>
  <si>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</si>
  <si>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</si>
  <si>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</si>
  <si>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</si>
  <si>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</si>
  <si>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</si>
  <si>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</si>
  <si>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</si>
  <si>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</si>
  <si>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</si>
  <si>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</si>
  <si>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</si>
  <si>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</si>
  <si>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</si>
  <si>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</si>
  <si>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</si>
  <si>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</si>
  <si>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</si>
  <si>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</si>
  <si>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</si>
  <si>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</si>
  <si>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</si>
  <si>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</si>
  <si>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</si>
  <si>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</si>
  <si>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</si>
  <si>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</si>
  <si>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</si>
  <si>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</si>
  <si>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</si>
  <si>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</si>
  <si>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</si>
  <si>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</si>
  <si>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</si>
  <si>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</si>
  <si>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</si>
  <si>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</si>
  <si>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</si>
  <si>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</si>
  <si>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</si>
  <si>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</si>
  <si>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</si>
  <si>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</si>
  <si>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</si>
  <si>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</si>
  <si>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</si>
  <si>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</si>
  <si>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</si>
  <si>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</si>
  <si>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</si>
  <si>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</si>
  <si>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</si>
  <si>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</si>
  <si>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</si>
  <si>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</si>
  <si>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</si>
  <si>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</si>
  <si>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</si>
  <si>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</si>
  <si>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</si>
  <si>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</si>
  <si>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</si>
  <si>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</si>
  <si>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</si>
  <si>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</si>
  <si>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</si>
  <si>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</si>
  <si>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</si>
  <si>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</si>
  <si>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</si>
  <si>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</si>
  <si>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</si>
  <si>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</si>
  <si>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</si>
  <si>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</si>
  <si>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</si>
  <si>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</si>
  <si>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</si>
  <si>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</si>
  <si>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</si>
  <si>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</si>
  <si>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</si>
  <si>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</si>
  <si>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</si>
  <si>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</si>
  <si>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</si>
  <si>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</si>
  <si>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</si>
  <si>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</si>
  <si>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</si>
  <si>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</si>
  <si>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</si>
  <si>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</si>
  <si>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</si>
  <si>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</si>
  <si>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</si>
  <si>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</si>
  <si>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</si>
  <si>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</si>
  <si>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</si>
  <si>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</si>
  <si>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</si>
  <si>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</si>
  <si>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</si>
  <si>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</si>
  <si>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</si>
  <si>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</si>
  <si>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</si>
  <si>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</si>
  <si>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</si>
  <si>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</si>
  <si>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</si>
  <si>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</si>
  <si>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</si>
  <si>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</si>
  <si>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</si>
  <si>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</si>
  <si>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</si>
  <si>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</si>
  <si>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</si>
  <si>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</si>
  <si>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</si>
  <si>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</si>
  <si>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</si>
  <si>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</si>
  <si>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</si>
  <si>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</si>
  <si>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</si>
  <si>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</si>
  <si>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</si>
  <si>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</si>
  <si>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</si>
  <si>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</si>
  <si>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</si>
  <si>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</si>
  <si>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</si>
  <si>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</si>
  <si>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</si>
  <si>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</si>
  <si>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</si>
  <si>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</si>
  <si>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</si>
  <si>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</si>
  <si>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</si>
  <si>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</si>
  <si>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</si>
  <si>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</si>
  <si>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</si>
  <si>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</si>
  <si>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</si>
  <si>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</si>
  <si>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</si>
  <si>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</si>
  <si>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</si>
  <si>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</si>
  <si>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</si>
  <si>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</si>
  <si>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</si>
  <si>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</si>
  <si>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</si>
  <si>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</si>
  <si>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</si>
  <si>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</si>
  <si>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</si>
  <si>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</si>
  <si>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</si>
  <si>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</si>
  <si>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</si>
  <si>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</si>
  <si>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</si>
  <si>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</si>
  <si>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</si>
  <si>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</si>
  <si>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</si>
  <si>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</si>
  <si>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</si>
  <si>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</si>
  <si>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</si>
  <si>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</si>
  <si>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</si>
  <si>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</si>
  <si>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</si>
  <si>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</si>
  <si>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</si>
  <si>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</si>
  <si>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</si>
  <si>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</si>
  <si>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</si>
  <si>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</si>
  <si>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</si>
  <si>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</si>
  <si>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</si>
  <si>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</si>
  <si>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</si>
  <si>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</si>
  <si>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</si>
  <si>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</si>
  <si>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</si>
  <si>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</si>
  <si>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</si>
  <si>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</si>
  <si>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</si>
  <si>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</si>
  <si>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</si>
  <si>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</si>
  <si>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</si>
  <si>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</si>
  <si>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</si>
  <si>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</si>
  <si>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</si>
  <si>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</si>
  <si>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</si>
  <si>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</si>
  <si>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</si>
  <si>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</si>
  <si>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</si>
  <si>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</si>
  <si>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</si>
  <si>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</si>
  <si>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</si>
  <si>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</si>
  <si>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</si>
  <si>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</si>
  <si>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</si>
  <si>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</si>
  <si>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</si>
  <si>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</si>
  <si>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</si>
  <si>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</si>
  <si>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</si>
  <si>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</si>
  <si>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</si>
  <si>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</si>
  <si>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</si>
  <si>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</si>
  <si>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</si>
  <si>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</si>
  <si>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</si>
  <si>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</si>
  <si>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</si>
  <si>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</si>
  <si>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</si>
  <si>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</si>
  <si>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</si>
  <si>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</si>
  <si>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</si>
  <si>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</si>
  <si>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</si>
  <si>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</si>
  <si>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</si>
  <si>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</si>
  <si>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</si>
  <si>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</si>
  <si>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</si>
  <si>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</si>
  <si>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</si>
  <si>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</si>
  <si>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</si>
  <si>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</si>
  <si>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</si>
  <si>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</si>
  <si>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</si>
  <si>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</si>
  <si>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</si>
  <si>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</si>
  <si>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</si>
  <si>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</si>
  <si>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</si>
  <si>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</si>
  <si>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</si>
  <si>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</si>
  <si>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</si>
  <si>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</si>
  <si>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</si>
  <si>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</si>
  <si>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</si>
  <si>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</si>
  <si>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</si>
  <si>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</si>
  <si>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</si>
  <si>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</si>
  <si>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</si>
  <si>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</si>
  <si>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</si>
  <si>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</si>
  <si>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</si>
  <si>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</si>
  <si>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</si>
  <si>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</si>
  <si>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</si>
  <si>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</si>
  <si>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</si>
  <si>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</si>
  <si>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</si>
  <si>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</si>
  <si>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</si>
  <si>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</si>
  <si>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</si>
  <si>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</si>
  <si>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</si>
  <si>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</si>
  <si>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</si>
  <si>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</si>
  <si>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</si>
  <si>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</si>
  <si>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</si>
  <si>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</si>
  <si>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</si>
  <si>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</si>
  <si>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</si>
  <si>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</si>
  <si>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</si>
  <si>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</si>
  <si>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</si>
  <si>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</si>
  <si>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</si>
  <si>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</si>
  <si>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</si>
  <si>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</si>
  <si>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</si>
  <si>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</si>
  <si>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</si>
  <si>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</si>
  <si>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</si>
  <si>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</si>
  <si>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</si>
  <si>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</si>
  <si>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</si>
  <si>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</si>
  <si>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</si>
  <si>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</si>
  <si>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</si>
  <si>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</si>
  <si>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</si>
  <si>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</si>
  <si>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</si>
  <si>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</si>
  <si>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</si>
  <si>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</si>
  <si>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</si>
  <si>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</si>
  <si>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</si>
  <si>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</si>
  <si>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</si>
  <si>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</si>
  <si>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</si>
  <si>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</si>
  <si>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</si>
  <si>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</si>
  <si>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</si>
  <si>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</si>
  <si>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</si>
  <si>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</si>
  <si>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</si>
  <si>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</si>
  <si>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</si>
  <si>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</si>
  <si>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</si>
  <si>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</si>
  <si>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</si>
  <si>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</si>
  <si>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</si>
  <si>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</si>
  <si>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</si>
  <si>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</si>
  <si>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</si>
  <si>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</si>
  <si>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</si>
  <si>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</si>
  <si>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</si>
  <si>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</si>
  <si>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</si>
  <si>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</si>
  <si>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</si>
  <si>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</si>
  <si>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</si>
  <si>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</si>
  <si>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</si>
  <si>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</si>
  <si>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</si>
  <si>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</si>
  <si>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</si>
  <si>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</si>
  <si>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</si>
  <si>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</si>
  <si>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</si>
  <si>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</si>
  <si>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</si>
  <si>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</si>
  <si>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</si>
  <si>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</si>
  <si>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</si>
  <si>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</si>
  <si>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</si>
  <si>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</si>
  <si>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</si>
  <si>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</si>
  <si>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</si>
  <si>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</si>
  <si>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</si>
  <si>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</si>
  <si>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</si>
  <si>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</si>
  <si>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</si>
  <si>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</si>
  <si>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</si>
  <si>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</si>
  <si>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</si>
  <si>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</si>
  <si>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</si>
  <si>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</si>
  <si>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</si>
  <si>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</si>
  <si>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</si>
  <si>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</si>
  <si>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</si>
  <si>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</si>
  <si>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</si>
  <si>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</si>
  <si>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</si>
  <si>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</si>
  <si>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</si>
  <si>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</si>
  <si>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</si>
  <si>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</si>
  <si>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</si>
  <si>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</si>
  <si>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</si>
  <si>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</si>
  <si>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</si>
  <si>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</si>
  <si>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</si>
  <si>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</si>
  <si>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</si>
  <si>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</si>
  <si>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</si>
  <si>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</si>
  <si>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</si>
  <si>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</si>
  <si>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</si>
  <si>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</si>
  <si>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</si>
  <si>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</si>
  <si>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</si>
  <si>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</si>
  <si>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</si>
  <si>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</si>
  <si>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</si>
  <si>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</si>
  <si>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</si>
  <si>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</si>
  <si>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</si>
  <si>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</si>
  <si>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</si>
  <si>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</si>
  <si>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</si>
  <si>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</si>
  <si>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</si>
  <si>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</si>
  <si>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</si>
  <si>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</si>
  <si>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</si>
  <si>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</si>
  <si>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</si>
  <si>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</si>
  <si>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</si>
  <si>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</si>
  <si>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</si>
  <si>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</si>
  <si>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</si>
  <si>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</si>
  <si>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</si>
  <si>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</si>
  <si>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</si>
  <si>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</si>
  <si>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</si>
  <si>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</si>
  <si>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</si>
  <si>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</si>
  <si>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</si>
  <si>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</si>
  <si>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</si>
  <si>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</si>
  <si>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</si>
  <si>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</si>
  <si>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</si>
  <si>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</si>
  <si>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</si>
  <si>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</si>
  <si>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</si>
  <si>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</si>
  <si>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</si>
  <si>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</si>
  <si>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</si>
  <si>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</si>
  <si>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</si>
  <si>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</si>
  <si>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</si>
  <si>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</si>
  <si>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</si>
  <si>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</si>
  <si>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</si>
  <si>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</si>
  <si>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</si>
  <si>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</si>
  <si>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</si>
  <si>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</si>
  <si>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</si>
  <si>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</si>
  <si>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</si>
  <si>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</si>
  <si>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</si>
  <si>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</si>
  <si>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</si>
  <si>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</si>
  <si>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</si>
  <si>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</si>
  <si>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</si>
  <si>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</si>
  <si>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</si>
  <si>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</si>
  <si>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</si>
  <si>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</si>
  <si>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</si>
  <si>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</si>
  <si>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</si>
  <si>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</si>
  <si>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</si>
  <si>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</si>
  <si>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</si>
  <si>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</si>
  <si>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</si>
  <si>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</si>
  <si>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</si>
  <si>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</si>
  <si>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</si>
  <si>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</si>
  <si>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</si>
  <si>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</si>
  <si>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</si>
  <si>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</si>
  <si>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</si>
  <si>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</si>
  <si>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</si>
  <si>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</si>
  <si>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</si>
  <si>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</si>
  <si>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</si>
  <si>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</si>
  <si>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</si>
  <si>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</si>
  <si>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</si>
  <si>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</si>
  <si>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</si>
  <si>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</si>
  <si>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</si>
  <si>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</si>
  <si>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</si>
  <si>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</si>
  <si>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</si>
  <si>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</si>
  <si>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</si>
  <si>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</si>
  <si>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</si>
  <si>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</si>
  <si>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</si>
  <si>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</si>
  <si>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</si>
  <si>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</si>
  <si>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</si>
  <si>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</si>
  <si>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</si>
  <si>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</si>
  <si>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</si>
  <si>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</si>
  <si>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</si>
  <si>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</si>
  <si>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</si>
  <si>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</si>
  <si>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</si>
  <si>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</si>
  <si>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</si>
  <si>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</si>
  <si>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</si>
  <si>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</si>
  <si>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</si>
  <si>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</si>
  <si>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</si>
  <si>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</si>
  <si>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</si>
  <si>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</si>
  <si>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</si>
  <si>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</si>
  <si>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</si>
  <si>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</si>
  <si>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</si>
  <si>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</si>
  <si>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</si>
  <si>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</si>
  <si>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</si>
  <si>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</si>
  <si>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</si>
  <si>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</si>
  <si>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</si>
  <si>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</si>
  <si>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</si>
  <si>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</si>
  <si>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</si>
  <si>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</si>
  <si>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</si>
  <si>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</si>
  <si>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</si>
  <si>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</si>
  <si>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</si>
  <si>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</si>
  <si>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</si>
  <si>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</si>
  <si>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</si>
  <si>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</si>
  <si>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</si>
  <si>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</si>
  <si>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</si>
  <si>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</si>
  <si>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</si>
  <si>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</si>
  <si>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</si>
  <si>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</si>
  <si>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</si>
  <si>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</si>
  <si>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</si>
  <si>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</si>
  <si>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</si>
  <si>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</si>
  <si>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</si>
  <si>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</si>
  <si>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</si>
  <si>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</si>
  <si>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</si>
  <si>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</si>
  <si>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</si>
  <si>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</si>
  <si>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</si>
  <si>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</si>
  <si>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</si>
  <si>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</si>
  <si>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</si>
  <si>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</si>
  <si>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</si>
  <si>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</si>
  <si>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</si>
  <si>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</si>
  <si>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</si>
  <si>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</si>
  <si>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</si>
  <si>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</si>
  <si>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</si>
  <si>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</si>
  <si>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</si>
  <si>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</si>
  <si>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</si>
  <si>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</si>
  <si>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</si>
  <si>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</si>
  <si>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</si>
  <si>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</si>
  <si>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</si>
  <si>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</si>
  <si>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</si>
  <si>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</si>
  <si>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</si>
  <si>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</si>
  <si>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</si>
  <si>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</si>
  <si>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</si>
  <si>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</si>
  <si>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</si>
  <si>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</si>
  <si>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</si>
  <si>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</si>
  <si>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</si>
  <si>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</si>
  <si>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</si>
  <si>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</si>
  <si>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</si>
  <si>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</si>
  <si>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</si>
  <si>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</si>
  <si>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</si>
  <si>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</si>
  <si>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</si>
  <si>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</si>
  <si>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</si>
  <si>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</si>
  <si>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</si>
  <si>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</si>
  <si>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</si>
  <si>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</si>
  <si>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</si>
  <si>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</si>
  <si>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</si>
  <si>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</si>
  <si>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</si>
  <si>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</si>
  <si>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</si>
  <si>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</si>
  <si>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</si>
  <si>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</si>
  <si>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</si>
  <si>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</si>
  <si>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</si>
  <si>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</si>
  <si>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</si>
  <si>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</si>
  <si>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</si>
  <si>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</si>
  <si>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</si>
  <si>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</si>
  <si>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</si>
  <si>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</si>
  <si>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</si>
  <si>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</si>
  <si>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</si>
  <si>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</si>
  <si>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</si>
  <si>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</si>
  <si>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</si>
  <si>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</si>
  <si>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</si>
  <si>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</si>
  <si>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</si>
  <si>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</si>
  <si>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</si>
  <si>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</si>
  <si>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</si>
  <si>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</si>
  <si>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</si>
  <si>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</si>
  <si>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</si>
  <si>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</si>
  <si>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</si>
  <si>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</si>
  <si>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</si>
  <si>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</si>
  <si>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</si>
  <si>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</si>
  <si>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</si>
  <si>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</si>
  <si>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</si>
  <si>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</si>
  <si>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</si>
  <si>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</si>
  <si>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</si>
  <si>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</si>
  <si>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</si>
  <si>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</si>
  <si>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</si>
  <si>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</si>
  <si>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</si>
  <si>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</si>
  <si>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</si>
  <si>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</si>
  <si>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</si>
  <si>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</si>
  <si>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</si>
  <si>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</si>
  <si>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</si>
  <si>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</si>
  <si>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</si>
  <si>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</si>
  <si>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</si>
  <si>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</si>
  <si>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</si>
  <si>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</si>
  <si>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</si>
  <si>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</si>
  <si>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</si>
  <si>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</si>
  <si>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</si>
  <si>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</si>
  <si>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</si>
  <si>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</si>
  <si>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</si>
  <si>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</si>
  <si>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</si>
  <si>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</si>
  <si>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</si>
  <si>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</si>
  <si>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</si>
  <si>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</si>
  <si>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</si>
  <si>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</si>
  <si>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</si>
  <si>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</si>
  <si>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</si>
  <si>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</si>
  <si>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</si>
  <si>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</si>
  <si>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</si>
  <si>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</si>
  <si>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</si>
  <si>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</si>
  <si>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</si>
  <si>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</si>
  <si>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</si>
  <si>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</si>
  <si>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</si>
  <si>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</si>
  <si>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</si>
  <si>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</si>
  <si>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</si>
  <si>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</si>
  <si>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</si>
  <si>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</si>
  <si>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</si>
  <si>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</si>
  <si>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</si>
  <si>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</si>
  <si>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</si>
  <si>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</si>
  <si>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</si>
  <si>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</si>
  <si>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</si>
  <si>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</si>
  <si>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</si>
  <si>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</si>
  <si>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</si>
  <si>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</si>
  <si>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</si>
  <si>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</si>
  <si>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</si>
  <si>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</si>
  <si>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</si>
  <si>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</si>
  <si>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</si>
  <si>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</si>
  <si>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</si>
  <si>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</si>
  <si>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</si>
  <si>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</si>
  <si>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</si>
  <si>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</si>
  <si>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</si>
  <si>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</si>
  <si>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</si>
  <si>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</si>
  <si>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</si>
  <si>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</si>
  <si>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</si>
  <si>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</si>
  <si>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</si>
  <si>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</si>
  <si>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</si>
  <si>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</si>
  <si>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</si>
  <si>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</si>
  <si>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</si>
  <si>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</si>
  <si>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</si>
  <si>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</si>
  <si>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</si>
  <si>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</si>
  <si>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</si>
  <si>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</si>
  <si>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</si>
  <si>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</si>
  <si>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</si>
  <si>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</si>
  <si>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</si>
  <si>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</si>
  <si>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</si>
  <si>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</si>
  <si>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</si>
  <si>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</si>
  <si>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</si>
  <si>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</si>
  <si>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</si>
  <si>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</si>
  <si>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</si>
  <si>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</si>
  <si>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</si>
  <si>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</si>
  <si>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</si>
  <si>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</si>
  <si>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</si>
  <si>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</si>
  <si>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</si>
  <si>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</si>
  <si>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</si>
  <si>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</si>
  <si>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</si>
  <si>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</si>
  <si>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</si>
  <si>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</si>
  <si>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</si>
  <si>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</si>
  <si>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</si>
  <si>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</si>
  <si>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</si>
  <si>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</si>
  <si>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</si>
  <si>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</si>
  <si>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</si>
  <si>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</si>
  <si>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</si>
  <si>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</si>
  <si>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</si>
  <si>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</si>
  <si>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</si>
  <si>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</si>
  <si>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</si>
  <si>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</si>
  <si>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</si>
  <si>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</si>
  <si>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</si>
  <si>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</si>
  <si>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</si>
  <si>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</si>
  <si>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</si>
  <si>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</si>
  <si>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</si>
  <si>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</si>
  <si>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</si>
  <si>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</si>
  <si>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</si>
  <si>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</si>
  <si>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</si>
  <si>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</si>
  <si>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</si>
  <si>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</si>
  <si>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</si>
  <si>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</si>
  <si>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</si>
  <si>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</si>
  <si>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</si>
  <si>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</si>
  <si>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</si>
  <si>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</si>
  <si>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</si>
  <si>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</si>
  <si>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</si>
  <si>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</si>
  <si>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</si>
  <si>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</si>
  <si>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</si>
  <si>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</si>
  <si>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</si>
  <si>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</si>
  <si>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</si>
  <si>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</si>
  <si>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</si>
  <si>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</si>
  <si>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</si>
  <si>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</si>
  <si>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</si>
  <si>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</si>
  <si>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</si>
  <si>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</si>
  <si>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</si>
  <si>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</si>
  <si>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</si>
  <si>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</si>
  <si>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</si>
  <si>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</si>
  <si>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</si>
  <si>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</si>
  <si>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</si>
  <si>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</si>
  <si>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</si>
  <si>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</si>
  <si>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</si>
  <si>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</si>
  <si>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</si>
  <si>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</si>
  <si>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</si>
  <si>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</si>
  <si>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</si>
  <si>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</si>
  <si>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</si>
  <si>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</si>
  <si>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</si>
  <si>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</si>
  <si>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</si>
  <si>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</si>
  <si>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</si>
  <si>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</si>
  <si>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</si>
  <si>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</si>
  <si>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</si>
  <si>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</si>
  <si>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</si>
  <si>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</si>
  <si>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</si>
  <si>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</si>
  <si>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</si>
  <si>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</si>
  <si>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</si>
  <si>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</si>
  <si>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</si>
  <si>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</si>
  <si>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</si>
  <si>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</si>
  <si>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</si>
  <si>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</si>
  <si>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</si>
  <si>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</si>
  <si>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</si>
  <si>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</si>
  <si>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</si>
  <si>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</si>
  <si>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</si>
  <si>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</si>
  <si>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</si>
  <si>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</si>
  <si>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</si>
  <si>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</si>
  <si>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</si>
  <si>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</si>
  <si>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</si>
  <si>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</si>
  <si>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</si>
  <si>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</si>
  <si>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</si>
  <si>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</si>
  <si>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</si>
  <si>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</si>
  <si>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</si>
  <si>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</si>
  <si>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</si>
  <si>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</si>
  <si>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</si>
  <si>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</si>
  <si>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</si>
  <si>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</si>
  <si>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</si>
  <si>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</si>
  <si>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</si>
  <si>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</si>
  <si>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</si>
  <si>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</si>
  <si>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</si>
  <si>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</si>
  <si>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</si>
  <si>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</si>
  <si>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</si>
  <si>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</si>
  <si>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</si>
  <si>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</si>
  <si>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</si>
  <si>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</si>
  <si>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</si>
  <si>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</si>
  <si>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</si>
  <si>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</si>
  <si>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</si>
  <si>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</si>
  <si>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</si>
  <si>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</si>
  <si>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</si>
  <si>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</si>
  <si>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</si>
  <si>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</si>
  <si>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</si>
  <si>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</si>
  <si>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</si>
  <si>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</si>
  <si>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</si>
  <si>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</si>
  <si>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</si>
  <si>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</si>
  <si>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</si>
  <si>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</si>
  <si>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</si>
  <si>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</si>
  <si>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</si>
  <si>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</si>
  <si>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</si>
  <si>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</si>
  <si>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</si>
  <si>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</si>
  <si>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</si>
  <si>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</si>
  <si>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</si>
  <si>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</si>
  <si>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</si>
  <si>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</si>
  <si>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</si>
  <si>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</si>
  <si>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</si>
  <si>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</si>
  <si>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</si>
  <si>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</si>
  <si>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</si>
  <si>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</si>
  <si>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</si>
  <si>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</si>
  <si>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</si>
  <si>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</si>
  <si>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</si>
  <si>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</si>
  <si>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</si>
  <si>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</si>
  <si>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</si>
  <si>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</si>
  <si>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</si>
  <si>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</si>
  <si>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</si>
  <si>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</si>
  <si>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</si>
  <si>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</si>
  <si>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</si>
  <si>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</si>
  <si>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</si>
  <si>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</si>
  <si>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</si>
  <si>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</si>
  <si>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</si>
  <si>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</si>
  <si>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</si>
  <si>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</si>
  <si>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</si>
  <si>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</si>
  <si>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</si>
  <si>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</si>
  <si>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</si>
  <si>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</si>
  <si>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</si>
  <si>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</si>
  <si>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</si>
  <si>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</si>
  <si>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</si>
  <si>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</si>
  <si>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</si>
  <si>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</si>
  <si>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</si>
  <si>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</si>
  <si>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</si>
  <si>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</si>
  <si>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</si>
  <si>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</si>
  <si>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</si>
  <si>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</si>
  <si>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</si>
  <si>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</si>
  <si>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</si>
  <si>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</si>
  <si>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</si>
  <si>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</si>
  <si>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</si>
  <si>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</si>
  <si>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</si>
  <si>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</si>
  <si>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</si>
  <si>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</si>
  <si>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</si>
  <si>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</si>
  <si>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</si>
  <si>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</si>
  <si>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</si>
  <si>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</si>
  <si>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</si>
  <si>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</si>
  <si>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</si>
  <si>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</si>
  <si>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</si>
  <si>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</si>
  <si>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</si>
  <si>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</si>
  <si>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</si>
  <si>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</si>
  <si>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</si>
  <si>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</si>
  <si>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</si>
  <si>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</si>
  <si>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</si>
  <si>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</si>
  <si>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</si>
  <si>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</si>
  <si>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</si>
  <si>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</si>
  <si>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</si>
  <si>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</si>
  <si>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</si>
  <si>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</si>
  <si>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</si>
  <si>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</si>
  <si>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</si>
  <si>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</si>
  <si>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</si>
  <si>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</si>
  <si>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</si>
  <si>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</si>
  <si>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</si>
  <si>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</si>
  <si>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</si>
  <si>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</si>
  <si>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</si>
  <si>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</si>
  <si>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</si>
  <si>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</si>
  <si>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</si>
  <si>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</si>
  <si>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</si>
  <si>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</si>
  <si>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</si>
  <si>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</si>
  <si>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</si>
  <si>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</si>
  <si>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</si>
  <si>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</si>
  <si>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</si>
  <si>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</si>
  <si>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</si>
  <si>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</si>
  <si>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</si>
  <si>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</si>
  <si>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</si>
  <si>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</si>
  <si>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</si>
  <si>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</si>
  <si>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</si>
  <si>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</si>
  <si>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</si>
  <si>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</si>
  <si>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</si>
  <si>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</si>
  <si>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</si>
  <si>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</si>
  <si>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</si>
  <si>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</si>
  <si>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</si>
  <si>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</si>
  <si>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</si>
  <si>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</si>
  <si>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</si>
  <si>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</si>
  <si>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</si>
  <si>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</si>
  <si>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</si>
  <si>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</si>
  <si>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</si>
  <si>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</si>
  <si>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</si>
  <si>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</si>
  <si>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</si>
  <si>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</si>
  <si>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</si>
  <si>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</si>
  <si>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</si>
  <si>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</si>
  <si>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</si>
  <si>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</si>
  <si>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</si>
  <si>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</si>
  <si>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</si>
  <si>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</si>
  <si>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</si>
  <si>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</si>
  <si>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</si>
  <si>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</si>
  <si>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</si>
  <si>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</si>
  <si>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</si>
  <si>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</si>
  <si>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</si>
  <si>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</si>
  <si>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</si>
  <si>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</si>
  <si>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</si>
  <si>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</si>
  <si>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</si>
  <si>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</si>
  <si>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</si>
  <si>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</si>
  <si>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</si>
  <si>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</si>
  <si>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</si>
  <si>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</si>
  <si>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</si>
  <si>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</si>
  <si>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</si>
  <si>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</si>
  <si>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</si>
  <si>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</si>
  <si>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</si>
  <si>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</si>
  <si>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</si>
  <si>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</si>
  <si>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</si>
  <si>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</si>
  <si>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</si>
  <si>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</si>
  <si>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</si>
  <si>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</si>
  <si>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</si>
  <si>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</si>
  <si>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</si>
  <si>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</si>
  <si>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</si>
  <si>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</si>
  <si>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</si>
  <si>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</si>
  <si>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</si>
  <si>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</si>
  <si>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</si>
  <si>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</si>
  <si>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</si>
  <si>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</si>
  <si>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</si>
  <si>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</si>
  <si>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</si>
  <si>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</si>
  <si>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</si>
  <si>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</si>
  <si>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</si>
  <si>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</si>
  <si>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</si>
  <si>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</si>
  <si>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</si>
  <si>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</si>
  <si>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</si>
  <si>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</si>
  <si>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</si>
  <si>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</si>
  <si>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</si>
  <si>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</si>
  <si>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</si>
  <si>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</si>
  <si>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</si>
  <si>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</si>
  <si>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</si>
  <si>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</si>
  <si>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</si>
  <si>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</si>
  <si>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</si>
  <si>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</si>
  <si>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</si>
  <si>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</si>
  <si>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</si>
  <si>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</si>
  <si>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</si>
  <si>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</si>
  <si>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</si>
  <si>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</si>
  <si>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</si>
  <si>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</si>
  <si>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</si>
  <si>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</si>
  <si>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</si>
  <si>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</si>
  <si>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</si>
  <si>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</si>
  <si>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</si>
  <si>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</si>
  <si>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</si>
  <si>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</si>
  <si>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</si>
  <si>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</si>
  <si>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</si>
  <si>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</si>
  <si>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</si>
  <si>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</si>
  <si>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</si>
  <si>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</si>
  <si>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</si>
  <si>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</si>
  <si>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</si>
  <si>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</si>
  <si>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</si>
  <si>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</si>
  <si>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</si>
  <si>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</si>
  <si>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</si>
  <si>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</si>
  <si>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</si>
  <si>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</si>
  <si>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</si>
  <si>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</si>
  <si>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</si>
  <si>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</si>
  <si>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</si>
  <si>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</si>
  <si>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</si>
  <si>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</si>
  <si>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</si>
  <si>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</si>
  <si>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</si>
  <si>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</si>
  <si>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</si>
  <si>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</si>
  <si>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</si>
  <si>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</si>
  <si>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</si>
  <si>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</si>
  <si>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</si>
  <si>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</si>
  <si>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</si>
  <si>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</si>
  <si>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</si>
  <si>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</si>
  <si>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</si>
  <si>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</si>
  <si>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</si>
  <si>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</si>
  <si>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</si>
  <si>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</si>
  <si>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</si>
  <si>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</si>
  <si>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</si>
  <si>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</si>
  <si>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</si>
  <si>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</si>
  <si>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</si>
  <si>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</si>
  <si>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</si>
  <si>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</si>
  <si>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</si>
  <si>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</si>
  <si>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</si>
  <si>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</si>
  <si>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</si>
  <si>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</si>
  <si>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</si>
  <si>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</si>
  <si>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</si>
  <si>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</si>
  <si>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</si>
  <si>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</si>
  <si>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</si>
  <si>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</si>
  <si>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</si>
  <si>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</si>
  <si>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</si>
  <si>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</si>
  <si>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</si>
  <si>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</si>
  <si>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</si>
  <si>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</si>
  <si>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</si>
  <si>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</si>
  <si>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</si>
  <si>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</si>
  <si>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</si>
  <si>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</si>
  <si>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</si>
  <si>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</si>
  <si>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</si>
  <si>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</si>
  <si>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</si>
  <si>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</si>
  <si>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</si>
  <si>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</si>
  <si>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</si>
  <si>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</si>
  <si>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</si>
  <si>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</si>
  <si>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</si>
  <si>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</si>
  <si>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</si>
  <si>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</si>
  <si>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</si>
  <si>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</si>
  <si>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</si>
  <si>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</si>
  <si>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</si>
  <si>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</si>
  <si>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</si>
  <si>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</si>
  <si>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</si>
  <si>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</si>
  <si>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</si>
  <si>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</si>
  <si>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</si>
  <si>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</si>
  <si>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</si>
  <si>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</si>
  <si>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</si>
  <si>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</si>
  <si>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</si>
  <si>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</si>
  <si>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</si>
  <si>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</si>
  <si>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</si>
  <si>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</si>
  <si>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</si>
  <si>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</si>
  <si>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</si>
  <si>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</si>
  <si>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</si>
  <si>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</si>
  <si>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</si>
  <si>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</si>
  <si>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</si>
  <si>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</si>
  <si>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</si>
  <si>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</si>
  <si>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</si>
  <si>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</si>
  <si>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</si>
  <si>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</si>
  <si>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</si>
  <si>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</si>
  <si>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</si>
  <si>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</si>
  <si>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</si>
  <si>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</si>
  <si>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</si>
  <si>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</si>
  <si>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</si>
  <si>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</si>
  <si>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</si>
  <si>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</si>
  <si>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</si>
  <si>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</si>
  <si>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</si>
  <si>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</si>
  <si>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</si>
  <si>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</si>
  <si>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</si>
  <si>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</si>
  <si>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</si>
  <si>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</si>
  <si>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</si>
  <si>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</si>
  <si>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</si>
  <si>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</si>
  <si>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</si>
  <si>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</si>
  <si>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</si>
  <si>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</si>
  <si>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</si>
  <si>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</si>
  <si>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</si>
  <si>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</si>
  <si>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</si>
  <si>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</si>
  <si>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</si>
  <si>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</si>
  <si>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</si>
  <si>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</si>
  <si>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</si>
  <si>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</si>
  <si>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</si>
  <si>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</si>
  <si>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</si>
  <si>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</si>
  <si>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</si>
  <si>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</si>
  <si>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</si>
  <si>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</si>
  <si>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</si>
  <si>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</si>
  <si>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</si>
  <si>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</si>
  <si>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</si>
  <si>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</si>
  <si>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</si>
  <si>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</si>
  <si>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</si>
  <si>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</si>
  <si>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</si>
  <si>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</si>
  <si>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</si>
  <si>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</si>
  <si>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</si>
  <si>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</si>
  <si>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</si>
  <si>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</si>
  <si>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</si>
  <si>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</si>
  <si>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</si>
  <si>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</si>
  <si>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</si>
  <si>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</si>
  <si>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</si>
  <si>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</si>
  <si>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</si>
  <si>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</si>
  <si>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</si>
  <si>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</si>
  <si>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</si>
  <si>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</si>
  <si>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</si>
  <si>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</si>
  <si>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</si>
  <si>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</si>
  <si>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</si>
  <si>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</si>
  <si>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</si>
  <si>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</si>
  <si>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</si>
  <si>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</si>
  <si>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</si>
  <si>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</si>
  <si>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</si>
  <si>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</si>
  <si>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</si>
  <si>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</si>
  <si>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</si>
  <si>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</si>
  <si>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</si>
  <si>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</si>
  <si>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</si>
  <si>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</si>
  <si>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</si>
  <si>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</si>
  <si>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</si>
  <si>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</si>
  <si>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</si>
  <si>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</si>
  <si>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</si>
  <si>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</si>
  <si>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</si>
  <si>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</si>
  <si>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</si>
  <si>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</si>
  <si>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</si>
  <si>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</si>
  <si>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</si>
  <si>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</si>
  <si>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</si>
  <si>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</si>
  <si>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</si>
  <si>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</si>
  <si>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</si>
  <si>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</si>
  <si>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</si>
  <si>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</si>
  <si>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</si>
  <si>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</si>
  <si>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</si>
  <si>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</si>
  <si>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</si>
  <si>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</si>
  <si>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</si>
  <si>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</si>
  <si>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</si>
  <si>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</si>
  <si>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</si>
  <si>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</si>
  <si>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</si>
  <si>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</si>
  <si>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</si>
  <si>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</si>
  <si>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</si>
  <si>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</si>
  <si>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</si>
  <si>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</si>
  <si>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</si>
  <si>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</si>
  <si>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</si>
  <si>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</si>
  <si>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</si>
  <si>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</si>
  <si>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</si>
  <si>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</si>
  <si>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</si>
  <si>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</si>
  <si>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</si>
  <si>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</si>
  <si>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</si>
  <si>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</si>
  <si>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</si>
  <si>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</si>
  <si>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</si>
  <si>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</si>
  <si>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</si>
  <si>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</si>
  <si>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</si>
  <si>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</si>
  <si>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</si>
  <si>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</si>
  <si>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</si>
  <si>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</si>
  <si>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</si>
  <si>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</si>
  <si>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</si>
  <si>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</si>
  <si>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</si>
  <si>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</si>
  <si>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</si>
  <si>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</si>
  <si>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</si>
  <si>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</si>
  <si>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</si>
  <si>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</si>
  <si>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</si>
  <si>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</si>
  <si>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</si>
  <si>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</si>
  <si>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</si>
  <si>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</si>
  <si>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</si>
  <si>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</si>
  <si>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</si>
  <si>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</si>
  <si>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</si>
  <si>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</si>
  <si>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</si>
  <si>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</si>
  <si>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</si>
  <si>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</si>
  <si>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</si>
  <si>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</si>
  <si>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</si>
  <si>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</si>
  <si>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</si>
  <si>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</si>
  <si>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</si>
  <si>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</si>
  <si>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</si>
  <si>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</si>
  <si>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</si>
  <si>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</si>
  <si>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</si>
  <si>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</si>
  <si>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</si>
  <si>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</si>
  <si>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</si>
  <si>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</si>
  <si>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</si>
  <si>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</si>
  <si>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</si>
  <si>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</si>
  <si>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</si>
  <si>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</si>
  <si>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</si>
  <si>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</si>
  <si>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</si>
  <si>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</si>
  <si>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</si>
  <si>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</si>
  <si>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</si>
  <si>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</si>
  <si>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</si>
  <si>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</si>
  <si>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</si>
  <si>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</si>
  <si>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</si>
  <si>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</si>
  <si>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</si>
  <si>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</si>
  <si>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</si>
  <si>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</si>
  <si>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</si>
  <si>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</si>
  <si>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</si>
  <si>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</si>
  <si>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</si>
  <si>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</si>
  <si>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</si>
  <si>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</si>
  <si>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</si>
  <si>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</si>
  <si>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</si>
  <si>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</si>
  <si>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</si>
  <si>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</si>
  <si>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</si>
  <si>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</si>
  <si>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</si>
  <si>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</si>
  <si>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</si>
  <si>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</si>
  <si>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</si>
  <si>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</si>
  <si>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</si>
  <si>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</si>
  <si>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</si>
  <si>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</si>
  <si>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</si>
  <si>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</si>
  <si>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</si>
  <si>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</si>
  <si>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</si>
  <si>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</si>
  <si>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</si>
  <si>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</si>
  <si>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</si>
  <si>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</si>
  <si>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</si>
  <si>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</si>
  <si>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</si>
  <si>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</si>
  <si>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</si>
  <si>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</si>
  <si>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</si>
  <si>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</si>
  <si>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</si>
  <si>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</si>
  <si>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</si>
  <si>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</si>
  <si>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</si>
  <si>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</si>
  <si>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</si>
  <si>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</si>
  <si>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</si>
  <si>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</si>
  <si>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</si>
  <si>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</si>
  <si>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</si>
  <si>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</si>
  <si>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</si>
  <si>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</si>
  <si>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</si>
  <si>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</si>
  <si>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</si>
  <si>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</si>
  <si>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</si>
  <si>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</si>
  <si>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</si>
  <si>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</si>
  <si>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</si>
  <si>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</si>
  <si>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</si>
  <si>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</si>
  <si>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</si>
  <si>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</si>
  <si>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</si>
  <si>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</si>
  <si>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</si>
  <si>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</si>
  <si>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</si>
  <si>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</si>
  <si>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</si>
  <si>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</si>
  <si>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</si>
  <si>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</si>
  <si>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</si>
  <si>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</si>
  <si>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</si>
  <si>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</si>
  <si>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</si>
  <si>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</si>
  <si>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</si>
  <si>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</si>
  <si>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</si>
  <si>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</si>
  <si>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</si>
  <si>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</si>
  <si>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</si>
  <si>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</si>
  <si>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</si>
  <si>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</si>
  <si>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</si>
  <si>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</si>
  <si>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</si>
  <si>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</si>
  <si>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</si>
  <si>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</si>
  <si>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</si>
  <si>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</si>
  <si>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</si>
  <si>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</si>
  <si>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</si>
  <si>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</si>
  <si>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</si>
  <si>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</si>
  <si>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</si>
  <si>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</si>
  <si>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</si>
  <si>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</si>
  <si>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</si>
  <si>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</si>
  <si>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</si>
  <si>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</si>
  <si>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</si>
  <si>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</si>
  <si>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</si>
  <si>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</si>
  <si>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</si>
  <si>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</si>
  <si>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</si>
  <si>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</si>
  <si>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</si>
  <si>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</si>
  <si>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</si>
  <si>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</si>
  <si>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</si>
  <si>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</si>
  <si>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</si>
  <si>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</si>
  <si>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</si>
  <si>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</si>
  <si>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</si>
  <si>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</si>
  <si>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</si>
  <si>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</si>
  <si>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</si>
  <si>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</si>
  <si>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</si>
  <si>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</si>
  <si>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</si>
  <si>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</si>
  <si>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</si>
  <si>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</si>
  <si>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</si>
  <si>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</si>
  <si>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</si>
  <si>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</si>
  <si>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</si>
  <si>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</si>
  <si>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</si>
  <si>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</si>
  <si>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</si>
  <si>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</si>
  <si>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</si>
  <si>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</si>
  <si>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</si>
  <si>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</si>
  <si>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</si>
  <si>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</si>
  <si>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</si>
  <si>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</si>
  <si>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</si>
  <si>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</si>
  <si>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</si>
  <si>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</si>
  <si>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</si>
  <si>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</si>
  <si>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</si>
  <si>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</si>
  <si>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</si>
  <si>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</si>
  <si>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</si>
  <si>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</si>
  <si>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</si>
  <si>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</si>
  <si>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</si>
  <si>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</si>
  <si>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</si>
  <si>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</si>
  <si>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</si>
  <si>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</si>
  <si>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</si>
  <si>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</si>
  <si>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</si>
  <si>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</si>
  <si>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</si>
  <si>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</si>
  <si>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</si>
  <si>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</si>
  <si>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</si>
  <si>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</si>
  <si>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</si>
  <si>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</si>
  <si>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</si>
  <si>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</si>
  <si>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</si>
  <si>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</si>
  <si>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</si>
  <si>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</si>
  <si>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</si>
  <si>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</si>
  <si>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</si>
  <si>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</si>
  <si>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</si>
  <si>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</si>
  <si>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</si>
  <si>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</si>
  <si>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</si>
  <si>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</si>
  <si>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</si>
  <si>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</si>
  <si>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</si>
  <si>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</si>
  <si>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</si>
  <si>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</si>
  <si>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</si>
  <si>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</si>
  <si>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</si>
  <si>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</si>
  <si>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</si>
  <si>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</si>
  <si>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</si>
  <si>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</si>
  <si>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</si>
  <si>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</si>
  <si>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</si>
  <si>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</si>
  <si>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</si>
  <si>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</si>
  <si>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</si>
  <si>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</si>
  <si>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</si>
  <si>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</si>
  <si>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</si>
  <si>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</si>
  <si>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</si>
  <si>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</si>
  <si>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</si>
  <si>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</si>
  <si>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</si>
  <si>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</si>
  <si>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</si>
  <si>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</si>
  <si>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</si>
  <si>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</si>
  <si>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</si>
  <si>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</si>
  <si>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</si>
  <si>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</si>
  <si>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</si>
  <si>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</si>
  <si>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</si>
  <si>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</si>
  <si>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</si>
  <si>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</si>
  <si>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</si>
  <si>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</si>
  <si>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</si>
  <si>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</si>
  <si>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</si>
  <si>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</si>
  <si>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</si>
  <si>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</si>
  <si>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</si>
  <si>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</si>
  <si>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</si>
  <si>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</si>
  <si>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</si>
  <si>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</si>
  <si>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</si>
  <si>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</si>
  <si>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</si>
  <si>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</si>
  <si>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</si>
  <si>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</si>
  <si>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</si>
  <si>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</si>
  <si>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</si>
  <si>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</si>
  <si>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</si>
  <si>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</si>
  <si>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</si>
  <si>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</si>
  <si>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</si>
  <si>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</si>
  <si>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</si>
  <si>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</si>
  <si>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</si>
  <si>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</si>
  <si>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</si>
  <si>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</si>
  <si>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</si>
  <si>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</si>
  <si>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</si>
  <si>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</si>
  <si>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</si>
  <si>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</si>
  <si>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</si>
  <si>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</si>
  <si>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</si>
  <si>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</si>
  <si>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</si>
  <si>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</si>
  <si>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</si>
  <si>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</si>
  <si>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</si>
  <si>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</si>
  <si>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</si>
  <si>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</si>
  <si>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</si>
  <si>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</si>
  <si>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</si>
  <si>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</si>
  <si>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</si>
  <si>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</si>
  <si>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</si>
  <si>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</si>
  <si>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</si>
  <si>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</si>
  <si>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</si>
  <si>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</si>
  <si>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</si>
  <si>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</si>
  <si>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</si>
  <si>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</si>
  <si>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</si>
  <si>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</si>
  <si>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</si>
  <si>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</si>
  <si>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</si>
  <si>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</si>
  <si>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</si>
  <si>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</si>
  <si>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</si>
  <si>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</si>
  <si>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</si>
  <si>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</si>
  <si>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</si>
  <si>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</si>
  <si>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</si>
  <si>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</si>
  <si>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</si>
  <si>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</si>
  <si>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</si>
  <si>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</si>
  <si>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</si>
  <si>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</si>
  <si>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</si>
  <si>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</si>
  <si>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</si>
  <si>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</si>
  <si>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</si>
  <si>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</si>
  <si>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</si>
  <si>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</si>
  <si>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</si>
  <si>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</si>
  <si>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</si>
  <si>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</si>
  <si>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</si>
  <si>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</si>
  <si>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</si>
  <si>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</si>
  <si>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</si>
  <si>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</si>
  <si>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</si>
  <si>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</si>
  <si>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</si>
  <si>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</si>
  <si>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</si>
  <si>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</si>
  <si>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</si>
  <si>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</si>
  <si>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</si>
  <si>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</si>
  <si>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</si>
  <si>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</si>
  <si>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</si>
  <si>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</si>
  <si>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</si>
  <si>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</si>
  <si>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</si>
  <si>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</si>
  <si>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</si>
  <si>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</si>
  <si>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</si>
  <si>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</si>
  <si>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</si>
  <si>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</si>
  <si>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</si>
  <si>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</si>
  <si>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</si>
  <si>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</si>
  <si>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</si>
  <si>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</si>
  <si>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</si>
  <si>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</si>
  <si>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</si>
  <si>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</si>
  <si>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</si>
  <si>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</si>
  <si>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</si>
  <si>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</si>
  <si>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</si>
  <si>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</si>
  <si>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</si>
  <si>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</si>
  <si>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</si>
  <si>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</si>
  <si>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</si>
  <si>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</si>
  <si>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</si>
  <si>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</si>
  <si>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</si>
  <si>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</si>
  <si>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</si>
  <si>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</si>
  <si>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</si>
  <si>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</si>
  <si>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</si>
  <si>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</si>
  <si>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</si>
  <si>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</si>
  <si>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</si>
  <si>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</si>
  <si>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</si>
  <si>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</si>
  <si>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</si>
  <si>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</si>
  <si>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</si>
  <si>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</si>
  <si>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</si>
  <si>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</si>
  <si>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</si>
  <si>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</si>
  <si>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</si>
  <si>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</si>
  <si>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</si>
  <si>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</si>
  <si>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</si>
  <si>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</si>
  <si>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</si>
  <si>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</si>
  <si>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</si>
  <si>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</si>
  <si>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</si>
  <si>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</si>
  <si>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</si>
  <si>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</si>
  <si>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</si>
  <si>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</si>
  <si>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</si>
  <si>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</si>
  <si>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</si>
  <si>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</si>
  <si>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</si>
  <si>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</si>
  <si>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</si>
  <si>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</si>
  <si>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</si>
  <si>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</si>
  <si>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</si>
  <si>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</si>
  <si>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</si>
  <si>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</si>
  <si>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</si>
  <si>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</si>
  <si>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</si>
  <si>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</si>
  <si>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</si>
  <si>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</si>
  <si>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</si>
  <si>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</si>
  <si>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</si>
  <si>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</si>
  <si>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</si>
  <si>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</si>
  <si>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</si>
  <si>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</si>
  <si>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</si>
  <si>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</si>
  <si>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</si>
  <si>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</si>
  <si>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</si>
  <si>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</si>
  <si>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</si>
  <si>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</si>
  <si>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</si>
  <si>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</si>
  <si>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</si>
  <si>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</si>
  <si>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</si>
  <si>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</si>
  <si>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</si>
  <si>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</si>
  <si>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</si>
  <si>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</si>
  <si>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</si>
  <si>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</si>
  <si>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</si>
  <si>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</si>
  <si>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</si>
  <si>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</si>
  <si>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</si>
  <si>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</si>
  <si>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</si>
  <si>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</si>
  <si>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</si>
  <si>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</si>
  <si>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</si>
  <si>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</si>
  <si>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</si>
  <si>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</si>
  <si>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</si>
  <si>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</si>
  <si>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</si>
  <si>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</si>
  <si>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</si>
  <si>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</si>
  <si>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</si>
  <si>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</si>
  <si>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</si>
  <si>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</si>
  <si>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</si>
  <si>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</si>
  <si>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</si>
  <si>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</si>
  <si>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</si>
  <si>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</si>
  <si>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</si>
  <si>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</si>
  <si>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</si>
  <si>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</si>
  <si>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</si>
  <si>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</si>
  <si>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</si>
  <si>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</si>
  <si>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</si>
  <si>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</si>
  <si>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</si>
  <si>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</si>
  <si>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</si>
  <si>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</si>
  <si>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</si>
  <si>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</si>
  <si>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</si>
  <si>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</si>
  <si>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</si>
  <si>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</si>
  <si>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</si>
  <si>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</si>
  <si>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</si>
  <si>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</si>
  <si>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</si>
  <si>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</si>
  <si>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</si>
  <si>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</si>
  <si>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</si>
  <si>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</si>
  <si>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</si>
  <si>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</si>
  <si>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</si>
  <si>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</si>
  <si>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</si>
  <si>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</si>
  <si>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</si>
  <si>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</si>
  <si>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</si>
  <si>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</si>
  <si>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</si>
  <si>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</si>
  <si>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</si>
  <si>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</si>
  <si>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</si>
  <si>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</si>
  <si>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</si>
  <si>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</si>
  <si>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</si>
  <si>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</si>
  <si>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</si>
  <si>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</si>
  <si>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</si>
  <si>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</si>
  <si>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</si>
  <si>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</si>
  <si>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</si>
  <si>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</si>
  <si>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</si>
  <si>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</si>
  <si>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</si>
  <si>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</si>
  <si>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</si>
  <si>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</si>
  <si>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</si>
  <si>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</si>
  <si>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</si>
  <si>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</si>
  <si>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</si>
  <si>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</si>
  <si>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</si>
  <si>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</si>
  <si>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</si>
  <si>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</si>
  <si>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</si>
  <si>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</si>
  <si>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</si>
  <si>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</si>
  <si>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</si>
  <si>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</si>
  <si>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</si>
  <si>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</si>
  <si>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</si>
  <si>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</si>
  <si>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</si>
  <si>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</si>
  <si>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</si>
  <si>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</si>
  <si>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</si>
  <si>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</si>
  <si>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</si>
  <si>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</si>
  <si>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</si>
  <si>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</si>
  <si>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</si>
  <si>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</si>
  <si>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</si>
  <si>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</si>
  <si>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</si>
  <si>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</si>
  <si>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</si>
  <si>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</si>
  <si>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</si>
  <si>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</si>
  <si>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</si>
  <si>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</si>
  <si>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</si>
  <si>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</si>
  <si>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</si>
  <si>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</si>
  <si>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</si>
  <si>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</si>
  <si>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</si>
  <si>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</si>
  <si>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</si>
  <si>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</si>
  <si>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</si>
  <si>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</si>
  <si>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</si>
  <si>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</si>
  <si>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</si>
  <si>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</si>
  <si>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</si>
  <si>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</si>
  <si>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</si>
  <si>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</si>
  <si>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</si>
  <si>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</si>
  <si>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</si>
  <si>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</si>
  <si>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</si>
  <si>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</si>
  <si>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</si>
  <si>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</si>
  <si>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</si>
  <si>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</si>
  <si>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</si>
  <si>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</si>
  <si>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</si>
  <si>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</si>
  <si>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</si>
  <si>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</si>
  <si>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</si>
  <si>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</si>
  <si>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</si>
  <si>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</si>
  <si>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</si>
  <si>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</si>
  <si>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</si>
  <si>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</si>
  <si>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</si>
  <si>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</si>
  <si>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</si>
  <si>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</si>
  <si>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</si>
  <si>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</si>
  <si>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</si>
  <si>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</si>
  <si>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</si>
  <si>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</si>
  <si>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</si>
  <si>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</si>
  <si>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</si>
  <si>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</si>
  <si>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</si>
  <si>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</si>
  <si>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</si>
  <si>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</si>
  <si>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</si>
  <si>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</si>
  <si>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</si>
  <si>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</si>
  <si>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</si>
  <si>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</si>
  <si>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</si>
  <si>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</si>
  <si>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</si>
  <si>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</si>
  <si>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</si>
  <si>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</si>
  <si>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</si>
  <si>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</si>
  <si>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</si>
  <si>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</si>
  <si>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</si>
  <si>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</si>
  <si>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</si>
  <si>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</si>
  <si>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</si>
  <si>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</si>
  <si>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</si>
  <si>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</si>
  <si>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</si>
  <si>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</si>
  <si>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</si>
  <si>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</si>
  <si>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</si>
  <si>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</si>
  <si>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</si>
  <si>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</si>
  <si>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</si>
  <si>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</si>
  <si>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</si>
  <si>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</si>
  <si>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</si>
  <si>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</si>
  <si>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</si>
  <si>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</si>
  <si>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</si>
  <si>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</si>
  <si>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</si>
  <si>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</si>
  <si>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</si>
  <si>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</si>
  <si>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</si>
  <si>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</si>
  <si>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</si>
  <si>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</si>
  <si>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</si>
  <si>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</si>
  <si>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</si>
  <si>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</si>
  <si>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</si>
  <si>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</si>
  <si>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</si>
  <si>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</si>
  <si>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</si>
  <si>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</si>
  <si>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</si>
  <si>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</si>
  <si>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</si>
  <si>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</si>
  <si>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</si>
  <si>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</si>
  <si>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</si>
  <si>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</si>
  <si>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</si>
  <si>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</si>
  <si>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</si>
  <si>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</si>
  <si>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</si>
  <si>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</si>
  <si>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</si>
  <si>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</si>
  <si>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</si>
  <si>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</si>
  <si>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</si>
  <si>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</si>
  <si>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</si>
  <si>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</si>
  <si>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</si>
  <si>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</si>
  <si>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</si>
  <si>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</si>
  <si>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</si>
  <si>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</si>
  <si>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</si>
  <si>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</si>
  <si>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</si>
  <si>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</si>
  <si>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</si>
  <si>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</si>
  <si>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</si>
  <si>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</si>
  <si>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</si>
  <si>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</si>
  <si>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</si>
  <si>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</si>
  <si>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</si>
  <si>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</si>
  <si>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</si>
  <si>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</si>
  <si>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</si>
  <si>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</si>
  <si>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</si>
  <si>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</si>
  <si>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</si>
  <si>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</si>
  <si>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</si>
  <si>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</si>
  <si>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</si>
  <si>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</si>
  <si>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</si>
  <si>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</si>
  <si>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</si>
  <si>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</si>
  <si>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</si>
  <si>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</si>
  <si>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</si>
  <si>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</si>
  <si>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</si>
  <si>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</si>
  <si>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</si>
  <si>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</si>
  <si>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</si>
  <si>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</si>
  <si>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</si>
  <si>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</si>
  <si>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</si>
  <si>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</si>
  <si>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</si>
  <si>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</si>
  <si>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</si>
  <si>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</si>
  <si>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</si>
  <si>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</si>
  <si>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</si>
  <si>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</si>
  <si>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</si>
  <si>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</si>
  <si>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</si>
  <si>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</si>
  <si>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</si>
  <si>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</si>
  <si>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</si>
  <si>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</si>
  <si>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</si>
  <si>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</si>
  <si>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</si>
  <si>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</si>
  <si>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</si>
  <si>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</si>
  <si>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</si>
  <si>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</si>
  <si>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</si>
  <si>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</si>
  <si>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</si>
  <si>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</si>
  <si>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</si>
  <si>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</si>
  <si>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</si>
  <si>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</si>
  <si>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</si>
  <si>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</si>
  <si>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</si>
  <si>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</si>
  <si>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</si>
  <si>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</si>
  <si>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</si>
  <si>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</si>
  <si>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</si>
  <si>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</si>
  <si>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</si>
  <si>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</si>
  <si>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</si>
  <si>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</si>
  <si>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</si>
  <si>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</si>
  <si>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</si>
  <si>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</si>
  <si>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</si>
  <si>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</si>
  <si>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</si>
  <si>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</si>
  <si>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</si>
  <si>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</si>
  <si>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</si>
  <si>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</si>
  <si>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</si>
  <si>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</si>
  <si>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</si>
  <si>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</si>
  <si>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</si>
  <si>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</si>
  <si>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</si>
  <si>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</si>
  <si>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</si>
  <si>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</si>
  <si>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</si>
  <si>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</si>
  <si>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</si>
  <si>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</si>
  <si>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</si>
  <si>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</si>
  <si>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</si>
  <si>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</si>
  <si>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</si>
  <si>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</si>
  <si>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</si>
  <si>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</si>
  <si>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</si>
  <si>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</si>
  <si>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</si>
  <si>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</si>
  <si>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</si>
  <si>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</si>
  <si>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</si>
  <si>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</si>
  <si>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</si>
  <si>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</si>
  <si>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</si>
  <si>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</si>
  <si>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</si>
  <si>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</si>
  <si>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</si>
  <si>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</si>
  <si>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</si>
  <si>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</si>
  <si>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</si>
  <si>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</si>
  <si>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</si>
  <si>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</si>
  <si>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</si>
  <si>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</si>
  <si>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</si>
  <si>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</si>
  <si>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</si>
  <si>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</si>
  <si>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</si>
  <si>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</si>
  <si>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</si>
  <si>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</si>
  <si>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</si>
  <si>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</si>
  <si>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</si>
  <si>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</si>
  <si>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</si>
  <si>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</si>
  <si>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</si>
  <si>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</si>
  <si>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</si>
  <si>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</si>
  <si>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</si>
  <si>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</si>
  <si>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</si>
  <si>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</si>
  <si>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</si>
  <si>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</si>
  <si>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</si>
  <si>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</si>
  <si>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</si>
  <si>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</si>
  <si>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</si>
  <si>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</si>
  <si>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</si>
  <si>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</si>
  <si>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</si>
  <si>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</si>
  <si>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</si>
  <si>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</si>
  <si>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</si>
  <si>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</si>
  <si>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</si>
  <si>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</si>
  <si>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</si>
  <si>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</si>
  <si>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</si>
  <si>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</si>
  <si>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</si>
  <si>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</si>
  <si>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</si>
  <si>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</si>
  <si>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</si>
  <si>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</si>
  <si>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</si>
  <si>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</si>
  <si>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</si>
  <si>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</si>
  <si>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</si>
  <si>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</si>
  <si>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</si>
  <si>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</si>
  <si>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</si>
  <si>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</si>
  <si>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</si>
  <si>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</si>
  <si>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</si>
  <si>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</si>
  <si>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</si>
  <si>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</si>
  <si>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</si>
  <si>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</si>
  <si>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</si>
  <si>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</si>
  <si>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</si>
  <si>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</si>
  <si>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</si>
  <si>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</si>
  <si>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</si>
  <si>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</si>
  <si>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</si>
  <si>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</si>
  <si>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</si>
  <si>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</si>
  <si>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</si>
  <si>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</si>
  <si>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</si>
  <si>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</si>
  <si>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</si>
  <si>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</si>
  <si>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</si>
  <si>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</si>
  <si>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</si>
  <si>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</si>
  <si>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</si>
  <si>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</si>
  <si>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</si>
  <si>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</si>
  <si>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</si>
  <si>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</si>
  <si>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</si>
  <si>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</si>
  <si>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</si>
  <si>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</si>
  <si>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</si>
  <si>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</si>
  <si>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</si>
  <si>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</si>
  <si>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</si>
  <si>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</si>
  <si>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</si>
  <si>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</si>
  <si>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</si>
  <si>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</si>
  <si>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</si>
  <si>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</si>
  <si>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</si>
  <si>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</si>
  <si>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</si>
  <si>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</si>
  <si>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</si>
  <si>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</si>
  <si>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</si>
  <si>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</si>
  <si>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</si>
  <si>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</si>
  <si>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</si>
  <si>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</si>
  <si>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</si>
  <si>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</si>
  <si>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</si>
  <si>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</si>
  <si>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</si>
  <si>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</si>
  <si>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</si>
  <si>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</si>
  <si>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</si>
  <si>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</si>
  <si>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</si>
  <si>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</si>
  <si>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</si>
  <si>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</si>
  <si>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</si>
  <si>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</si>
  <si>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</si>
  <si>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</si>
  <si>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</si>
  <si>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</si>
  <si>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</si>
  <si>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</si>
  <si>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</si>
  <si>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</si>
  <si>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</si>
  <si>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</si>
  <si>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</si>
  <si>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</si>
  <si>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</si>
  <si>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</si>
  <si>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</si>
  <si>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</si>
  <si>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</si>
  <si>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</si>
  <si>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</si>
  <si>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</si>
  <si>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</si>
  <si>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</si>
  <si>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</si>
  <si>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</si>
  <si>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</si>
  <si>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</si>
  <si>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</si>
  <si>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</si>
  <si>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</si>
  <si>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</si>
  <si>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</si>
  <si>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</si>
  <si>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</si>
  <si>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</si>
  <si>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</si>
  <si>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</si>
  <si>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</si>
  <si>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</si>
  <si>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</si>
  <si>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</si>
  <si>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</si>
  <si>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</si>
  <si>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</si>
  <si>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</si>
  <si>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</si>
  <si>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</si>
  <si>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</si>
  <si>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</si>
  <si>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</si>
  <si>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</si>
  <si>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</si>
  <si>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</si>
  <si>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</si>
  <si>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</si>
  <si>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</si>
  <si>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</si>
  <si>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</si>
  <si>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</si>
  <si>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</si>
  <si>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</si>
  <si>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</si>
  <si>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</si>
  <si>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</si>
  <si>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</si>
  <si>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</si>
  <si>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</si>
  <si>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</si>
  <si>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</si>
  <si>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</si>
  <si>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</si>
  <si>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</si>
  <si>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</si>
  <si>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</si>
  <si>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</si>
  <si>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</si>
  <si>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</si>
  <si>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</si>
  <si>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</si>
  <si>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</si>
  <si>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</si>
  <si>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</si>
  <si>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</si>
  <si>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</si>
  <si>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</si>
  <si>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</si>
  <si>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</si>
  <si>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</si>
  <si>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</si>
  <si>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</si>
  <si>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</si>
  <si>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</si>
  <si>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</si>
  <si>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</si>
  <si>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</si>
  <si>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</si>
  <si>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</si>
  <si>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</si>
  <si>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</si>
  <si>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</si>
  <si>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</si>
  <si>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</si>
  <si>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</si>
  <si>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</si>
  <si>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</si>
  <si>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</si>
  <si>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</si>
  <si>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</si>
  <si>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</si>
  <si>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</si>
  <si>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</si>
  <si>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</si>
  <si>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</si>
  <si>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</si>
  <si>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</si>
  <si>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</si>
  <si>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</si>
  <si>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</si>
  <si>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</si>
  <si>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</si>
  <si>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</si>
  <si>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</si>
  <si>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</si>
  <si>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</si>
  <si>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</si>
  <si>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</si>
  <si>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</si>
  <si>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</si>
  <si>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</si>
  <si>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</si>
  <si>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</si>
  <si>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</si>
  <si>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</si>
  <si>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</si>
  <si>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</si>
  <si>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</si>
  <si>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</si>
  <si>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</si>
  <si>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</si>
  <si>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</si>
  <si>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</si>
  <si>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</si>
  <si>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</si>
  <si>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</si>
  <si>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</si>
  <si>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</si>
  <si>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</si>
  <si>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</si>
  <si>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</si>
  <si>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</si>
  <si>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</si>
  <si>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</si>
  <si>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</si>
  <si>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</si>
  <si>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</si>
  <si>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</si>
  <si>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</si>
  <si>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</si>
  <si>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</si>
  <si>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</si>
  <si>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</si>
  <si>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</si>
  <si>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</si>
  <si>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</si>
  <si>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</si>
  <si>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</si>
  <si>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</si>
  <si>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</si>
  <si>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</si>
  <si>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</si>
  <si>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</si>
  <si>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</si>
  <si>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</si>
  <si>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</si>
  <si>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</si>
  <si>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</si>
  <si>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</si>
  <si>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</si>
  <si>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</si>
  <si>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</si>
  <si>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</si>
  <si>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</si>
  <si>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</si>
  <si>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</si>
  <si>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</si>
  <si>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</si>
  <si>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</si>
  <si>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</si>
  <si>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</si>
  <si>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</si>
  <si>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</si>
  <si>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</si>
  <si>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</si>
  <si>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</si>
  <si>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</si>
  <si>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</si>
  <si>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</si>
  <si>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</si>
  <si>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</si>
  <si>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</si>
  <si>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</si>
  <si>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</si>
  <si>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</si>
  <si>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</si>
  <si>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</si>
  <si>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</si>
  <si>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</si>
  <si>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</si>
  <si>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</si>
  <si>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</si>
  <si>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</si>
  <si>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</si>
  <si>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</si>
  <si>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</si>
  <si>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</si>
  <si>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</si>
  <si>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</si>
  <si>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</si>
  <si>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</si>
  <si>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</si>
  <si>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</si>
  <si>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</si>
  <si>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</si>
  <si>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</si>
  <si>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</si>
  <si>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</si>
  <si>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</si>
  <si>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</si>
  <si>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</si>
  <si>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</si>
  <si>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</si>
  <si>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</si>
  <si>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</si>
  <si>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</si>
  <si>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</si>
  <si>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</si>
  <si>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</si>
  <si>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</si>
  <si>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</si>
  <si>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</si>
  <si>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</si>
  <si>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</si>
  <si>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</si>
  <si>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</si>
  <si>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</si>
  <si>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</si>
  <si>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</si>
  <si>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</si>
  <si>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</si>
  <si>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</si>
  <si>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</si>
  <si>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</si>
  <si>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</si>
  <si>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</si>
  <si>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</si>
  <si>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</si>
  <si>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</si>
  <si>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</si>
  <si>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</si>
  <si>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</si>
  <si>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</si>
  <si>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</si>
  <si>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</si>
  <si>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</si>
  <si>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</si>
  <si>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</si>
  <si>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</si>
  <si>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</si>
  <si>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</si>
  <si>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</si>
  <si>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</si>
  <si>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</si>
  <si>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</si>
  <si>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</si>
  <si>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</si>
  <si>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</si>
  <si>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</si>
  <si>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</si>
  <si>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</si>
  <si>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</si>
  <si>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</si>
  <si>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</si>
  <si>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</si>
  <si>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</si>
  <si>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</si>
  <si>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</si>
  <si>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</si>
  <si>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</si>
  <si>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</si>
  <si>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</si>
  <si>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</si>
  <si>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</si>
  <si>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</si>
  <si>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</si>
  <si>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</si>
  <si>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</si>
  <si>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</si>
  <si>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</si>
  <si>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</si>
  <si>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</si>
  <si>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</si>
  <si>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</si>
  <si>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</si>
  <si>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</si>
  <si>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</si>
  <si>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</si>
  <si>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</si>
  <si>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</si>
  <si>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</si>
  <si>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</si>
  <si>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</si>
  <si>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</si>
  <si>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</si>
  <si>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</si>
  <si>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</si>
  <si>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</si>
  <si>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</si>
  <si>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</si>
  <si>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</si>
  <si>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</si>
  <si>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</si>
  <si>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</si>
  <si>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</si>
  <si>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</si>
  <si>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</si>
  <si>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</si>
  <si>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</si>
  <si>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</si>
  <si>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</si>
  <si>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</si>
  <si>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</si>
  <si>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</si>
  <si>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</si>
  <si>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</si>
  <si>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</si>
  <si>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</si>
  <si>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</si>
  <si>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</si>
  <si>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</si>
  <si>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</si>
  <si>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</si>
  <si>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</si>
  <si>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</si>
  <si>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</si>
  <si>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</si>
  <si>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</si>
  <si>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</si>
  <si>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</si>
  <si>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</si>
  <si>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</si>
  <si>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</si>
  <si>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</si>
  <si>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</si>
  <si>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</si>
  <si>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</si>
  <si>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</si>
  <si>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</si>
  <si>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</si>
  <si>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</si>
  <si>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</si>
  <si>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</si>
  <si>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</si>
  <si>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</si>
  <si>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</si>
  <si>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</si>
  <si>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</si>
  <si>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</si>
  <si>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</si>
  <si>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</si>
  <si>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</si>
  <si>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</si>
  <si>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</si>
  <si>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</si>
  <si>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</si>
  <si>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</si>
  <si>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</si>
  <si>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</si>
  <si>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</si>
  <si>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</si>
  <si>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</si>
  <si>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</si>
  <si>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</si>
  <si>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</si>
  <si>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</si>
  <si>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</si>
  <si>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</si>
  <si>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</si>
  <si>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</si>
  <si>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</si>
  <si>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</si>
  <si>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</si>
  <si>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</si>
  <si>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</si>
  <si>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</si>
  <si>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</si>
  <si>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</si>
  <si>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</si>
  <si>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</si>
  <si>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</si>
  <si>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</si>
  <si>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</si>
  <si>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</si>
  <si>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</si>
  <si>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</si>
  <si>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</si>
  <si>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</si>
  <si>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</si>
  <si>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</si>
  <si>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</si>
  <si>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</si>
  <si>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</si>
  <si>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</si>
  <si>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</si>
  <si>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</si>
  <si>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</si>
  <si>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</si>
  <si>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</si>
  <si>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</si>
  <si>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</si>
  <si>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</si>
  <si>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</si>
  <si>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</si>
  <si>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</si>
  <si>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</si>
  <si>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</si>
  <si>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</si>
  <si>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</si>
  <si>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</si>
  <si>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</si>
  <si>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</si>
  <si>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</si>
  <si>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</si>
  <si>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</si>
  <si>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</si>
  <si>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</si>
  <si>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</si>
  <si>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</si>
  <si>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</si>
  <si>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</si>
  <si>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</si>
  <si>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</si>
  <si>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</si>
  <si>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</si>
  <si>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</si>
  <si>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</si>
  <si>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</si>
  <si>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</si>
  <si>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</si>
  <si>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</si>
  <si>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</si>
  <si>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</si>
  <si>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</si>
  <si>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</si>
  <si>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</si>
  <si>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</si>
  <si>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</si>
  <si>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</si>
  <si>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</si>
  <si>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</si>
  <si>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</si>
  <si>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</si>
  <si>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</si>
  <si>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</si>
  <si>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</si>
  <si>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</si>
  <si>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</si>
  <si>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</si>
  <si>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</si>
  <si>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</si>
  <si>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</si>
  <si>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</si>
  <si>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</si>
  <si>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</si>
  <si>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</si>
  <si>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</si>
  <si>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</si>
  <si>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</si>
  <si>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</si>
  <si>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</si>
  <si>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</si>
  <si>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</si>
  <si>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</si>
  <si>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</si>
  <si>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</si>
  <si>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</si>
  <si>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</si>
  <si>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</si>
  <si>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</si>
  <si>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</si>
  <si>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</si>
  <si>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</si>
  <si>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</si>
  <si>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</si>
  <si>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</si>
  <si>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</si>
  <si>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</si>
  <si>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</si>
  <si>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</si>
  <si>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</si>
  <si>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</si>
  <si>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</si>
  <si>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</si>
  <si>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</si>
  <si>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</si>
  <si>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</si>
  <si>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</si>
  <si>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</si>
  <si>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</si>
  <si>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</si>
  <si>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</si>
  <si>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</si>
  <si>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</si>
  <si>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</si>
  <si>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</si>
  <si>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</si>
  <si>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</si>
  <si>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</si>
  <si>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</si>
  <si>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</si>
  <si>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</si>
  <si>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</si>
  <si>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</si>
  <si>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</si>
  <si>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</si>
  <si>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</si>
  <si>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</si>
  <si>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</si>
  <si>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</si>
  <si>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</si>
  <si>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</si>
  <si>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</si>
  <si>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</si>
  <si>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</si>
  <si>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</si>
  <si>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</si>
  <si>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</si>
  <si>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</si>
  <si>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</si>
  <si>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</si>
  <si>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</si>
  <si>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</si>
  <si>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</si>
  <si>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</si>
  <si>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</si>
  <si>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</si>
  <si>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</si>
  <si>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</si>
  <si>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</si>
  <si>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</si>
  <si>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</si>
  <si>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</si>
  <si>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</si>
  <si>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</si>
  <si>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</si>
  <si>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</si>
  <si>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</si>
  <si>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</si>
  <si>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</si>
  <si>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</si>
  <si>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</si>
  <si>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</si>
  <si>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</si>
  <si>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</si>
  <si>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</si>
  <si>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</si>
  <si>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</si>
  <si>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</si>
  <si>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</si>
  <si>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</si>
  <si>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</si>
  <si>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</si>
  <si>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</si>
  <si>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</si>
  <si>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</si>
  <si>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</si>
  <si>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</si>
  <si>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</si>
  <si>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</si>
  <si>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</si>
  <si>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</si>
  <si>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</si>
  <si>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</si>
  <si>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</si>
  <si>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</si>
  <si>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</si>
  <si>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</si>
  <si>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</si>
  <si>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</si>
  <si>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</si>
  <si>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</si>
  <si>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</si>
  <si>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</si>
  <si>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</si>
  <si>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</si>
  <si>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</si>
  <si>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</si>
  <si>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</si>
  <si>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</si>
  <si>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</si>
  <si>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</si>
  <si>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</si>
  <si>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</si>
  <si>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</si>
  <si>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</si>
  <si>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</si>
  <si>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</si>
  <si>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</si>
  <si>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</si>
  <si>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</si>
  <si>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</si>
  <si>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</si>
  <si>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</si>
  <si>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</si>
  <si>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</si>
  <si>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</si>
  <si>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</si>
  <si>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</si>
  <si>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</si>
  <si>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</si>
  <si>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</si>
  <si>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</si>
  <si>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</si>
  <si>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</si>
  <si>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</si>
  <si>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</si>
  <si>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</si>
  <si>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</si>
  <si>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</si>
  <si>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</si>
  <si>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</si>
  <si>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</si>
  <si>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</si>
  <si>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</si>
  <si>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</si>
  <si>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</si>
  <si>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</si>
  <si>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</si>
  <si>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</si>
  <si>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</si>
  <si>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</si>
  <si>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</si>
  <si>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</si>
  <si>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</si>
  <si>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</si>
  <si>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</si>
  <si>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</si>
  <si>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</si>
  <si>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</si>
  <si>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</si>
  <si>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</si>
  <si>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</si>
  <si>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</si>
  <si>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</si>
  <si>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</si>
  <si>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</si>
  <si>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</si>
  <si>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</si>
  <si>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</si>
  <si>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</si>
  <si>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</si>
  <si>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</si>
  <si>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</si>
  <si>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</si>
  <si>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</si>
  <si>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</si>
  <si>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</si>
  <si>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</si>
  <si>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</si>
  <si>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</si>
  <si>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</si>
  <si>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</si>
  <si>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</si>
  <si>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</si>
  <si>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</si>
  <si>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</si>
  <si>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</si>
  <si>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</si>
  <si>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</si>
  <si>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</si>
  <si>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</si>
  <si>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</si>
  <si>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</si>
  <si>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</si>
  <si>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</si>
  <si>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</si>
  <si>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</si>
  <si>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</si>
  <si>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</si>
  <si>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</si>
  <si>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</si>
  <si>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</si>
  <si>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</si>
  <si>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</si>
  <si>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</si>
  <si>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</si>
  <si>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</si>
  <si>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</si>
  <si>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</si>
  <si>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</si>
  <si>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</si>
  <si>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</si>
  <si>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</si>
  <si>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</si>
  <si>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</si>
  <si>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</si>
  <si>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</si>
  <si>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</si>
  <si>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</si>
  <si>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</si>
  <si>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</si>
  <si>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</si>
  <si>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</si>
  <si>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</si>
  <si>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</si>
  <si>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</si>
  <si>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</si>
  <si>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</si>
  <si>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</si>
  <si>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</si>
  <si>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</si>
  <si>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</si>
  <si>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</si>
  <si>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</si>
  <si>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</si>
  <si>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</si>
  <si>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</si>
  <si>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</si>
  <si>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</si>
  <si>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</si>
  <si>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</si>
  <si>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</si>
  <si>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</si>
  <si>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</si>
  <si>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</si>
  <si>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</si>
  <si>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</si>
  <si>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</si>
  <si>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</si>
  <si>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</si>
  <si>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</si>
  <si>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</si>
  <si>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</si>
  <si>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</si>
  <si>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</si>
  <si>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</si>
  <si>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</si>
  <si>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</si>
  <si>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</si>
  <si>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</si>
  <si>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</si>
  <si>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</si>
  <si>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</si>
  <si>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</si>
  <si>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</si>
  <si>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</si>
  <si>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</si>
  <si>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</si>
  <si>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</si>
  <si>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</si>
  <si>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</si>
  <si>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</si>
  <si>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</si>
  <si>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</si>
  <si>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</si>
  <si>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</si>
  <si>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</si>
  <si>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</si>
  <si>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</si>
  <si>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</si>
  <si>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</si>
  <si>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</si>
  <si>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</si>
  <si>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</si>
  <si>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</si>
  <si>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</si>
  <si>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</si>
  <si>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</si>
  <si>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</si>
  <si>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</si>
  <si>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</si>
  <si>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</si>
  <si>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</si>
  <si>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</si>
  <si>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</si>
  <si>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</si>
  <si>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</si>
  <si>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</si>
  <si>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</si>
  <si>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</si>
  <si>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</si>
  <si>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</si>
  <si>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</si>
  <si>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</si>
  <si>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</si>
  <si>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</si>
  <si>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</si>
  <si>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</si>
  <si>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</si>
  <si>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</si>
  <si>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</si>
  <si>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</si>
  <si>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</si>
  <si>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</si>
  <si>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</si>
  <si>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</si>
  <si>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</si>
  <si>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</si>
  <si>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</si>
  <si>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</si>
  <si>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</si>
  <si>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</si>
  <si>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</si>
  <si>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</si>
  <si>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</si>
  <si>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</si>
  <si>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</si>
  <si>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</si>
  <si>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</si>
  <si>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</si>
  <si>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</si>
  <si>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</si>
  <si>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</si>
  <si>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</si>
  <si>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</si>
  <si>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</si>
  <si>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</si>
  <si>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</si>
  <si>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</si>
  <si>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</si>
  <si>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</si>
  <si>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</si>
  <si>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</si>
  <si>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</si>
  <si>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</si>
  <si>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</si>
  <si>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</si>
  <si>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</si>
  <si>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</si>
  <si>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</si>
  <si>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</si>
  <si>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</si>
  <si>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</si>
  <si>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</si>
  <si>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</si>
  <si>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</si>
  <si>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</si>
  <si>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</si>
  <si>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</si>
  <si>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</si>
  <si>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</si>
  <si>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</si>
  <si>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</si>
  <si>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</si>
  <si>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</si>
  <si>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</si>
  <si>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</si>
  <si>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</si>
  <si>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</si>
  <si>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</si>
  <si>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</si>
  <si>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</si>
  <si>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</si>
  <si>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</si>
  <si>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</si>
  <si>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</si>
  <si>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</si>
  <si>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</si>
  <si>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</si>
  <si>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</si>
  <si>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</si>
  <si>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</si>
  <si>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</si>
  <si>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</si>
  <si>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</si>
  <si>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</si>
  <si>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</si>
  <si>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</si>
  <si>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</si>
  <si>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</si>
  <si>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</si>
  <si>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</si>
  <si>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</si>
  <si>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</si>
  <si>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</si>
  <si>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</si>
  <si>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</si>
  <si>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</si>
  <si>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</si>
  <si>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</si>
  <si>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</si>
  <si>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</si>
  <si>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</si>
  <si>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</si>
  <si>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</si>
  <si>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</si>
  <si>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</si>
  <si>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</si>
  <si>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</si>
  <si>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</si>
  <si>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</si>
  <si>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</si>
  <si>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</si>
  <si>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</si>
  <si>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</si>
  <si>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</si>
  <si>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</si>
  <si>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</si>
  <si>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</si>
  <si>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</si>
  <si>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</si>
  <si>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</si>
  <si>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</si>
  <si>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</si>
  <si>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</si>
  <si>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</si>
  <si>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</si>
  <si>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</si>
  <si>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</si>
  <si>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</si>
  <si>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</si>
  <si>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</si>
  <si>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</si>
  <si>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</si>
  <si>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</si>
  <si>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</si>
  <si>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</si>
  <si>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</si>
  <si>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</si>
  <si>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</si>
  <si>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</si>
  <si>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</si>
  <si>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</si>
  <si>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</si>
  <si>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</si>
  <si>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</si>
  <si>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</si>
  <si>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</si>
  <si>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</si>
  <si>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</si>
  <si>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</si>
  <si>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</si>
  <si>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</si>
  <si>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</si>
  <si>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</si>
  <si>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</si>
  <si>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</si>
  <si>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</si>
  <si>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</si>
  <si>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</si>
  <si>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</si>
  <si>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</si>
  <si>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</si>
  <si>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</si>
  <si>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</si>
  <si>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</si>
  <si>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</si>
  <si>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</si>
  <si>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</si>
  <si>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</si>
  <si>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</si>
  <si>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</si>
  <si>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</si>
  <si>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</si>
  <si>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</si>
  <si>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</si>
  <si>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</si>
  <si>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</si>
  <si>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</si>
  <si>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</si>
  <si>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</si>
  <si>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</si>
  <si>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</si>
  <si>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</si>
  <si>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</si>
  <si>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</si>
  <si>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</si>
  <si>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</si>
  <si>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</si>
  <si>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</si>
  <si>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</si>
  <si>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</si>
  <si>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</si>
  <si>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</si>
  <si>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</si>
  <si>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</si>
  <si>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</si>
  <si>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</si>
  <si>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</si>
  <si>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</si>
  <si>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</si>
  <si>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</si>
  <si>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</si>
  <si>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</si>
  <si>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</si>
  <si>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</si>
  <si>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</si>
  <si>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</si>
  <si>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</si>
  <si>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</si>
  <si>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</si>
  <si>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</si>
  <si>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</si>
  <si>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</si>
  <si>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</si>
  <si>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</si>
  <si>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</si>
  <si>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</si>
  <si>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</si>
  <si>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</si>
  <si>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</si>
  <si>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</si>
  <si>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</si>
  <si>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</si>
  <si>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</si>
  <si>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</si>
  <si>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</si>
  <si>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</si>
  <si>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</si>
  <si>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</si>
  <si>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</si>
  <si>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</si>
  <si>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</si>
  <si>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</si>
  <si>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</si>
  <si>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</si>
  <si>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</si>
  <si>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</si>
  <si>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</si>
  <si>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</si>
  <si>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</si>
  <si>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</si>
  <si>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</si>
  <si>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</si>
  <si>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</si>
  <si>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</si>
  <si>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</si>
  <si>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</si>
  <si>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</si>
  <si>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</si>
  <si>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</si>
  <si>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</si>
  <si>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</si>
  <si>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</si>
  <si>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</si>
  <si>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</si>
  <si>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</si>
  <si>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</si>
  <si>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</si>
  <si>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</si>
  <si>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</si>
  <si>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</si>
  <si>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</si>
  <si>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</si>
  <si>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</si>
  <si>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</si>
  <si>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</si>
  <si>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</si>
  <si>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</si>
  <si>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</si>
  <si>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</si>
  <si>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</si>
  <si>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</si>
  <si>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</si>
  <si>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</si>
  <si>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</si>
  <si>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</si>
  <si>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</si>
  <si>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</si>
  <si>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</si>
  <si>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</si>
  <si>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</si>
  <si>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</si>
  <si>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</si>
  <si>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</si>
  <si>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</si>
  <si>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</si>
  <si>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</si>
  <si>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</si>
  <si>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</si>
  <si>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</si>
  <si>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</si>
  <si>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</si>
  <si>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</si>
  <si>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</si>
  <si>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</si>
  <si>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</si>
  <si>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</si>
  <si>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</si>
  <si>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</si>
  <si>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</si>
  <si>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</si>
  <si>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</si>
  <si>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</si>
  <si>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</si>
  <si>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</si>
  <si>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</si>
  <si>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</si>
  <si>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</si>
  <si>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</si>
  <si>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</si>
  <si>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</si>
  <si>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</si>
  <si>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</si>
  <si>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</si>
  <si>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</si>
  <si>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</si>
  <si>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</si>
  <si>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</si>
  <si>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</si>
  <si>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</si>
  <si>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</si>
  <si>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</si>
  <si>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</si>
  <si>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</si>
  <si>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</si>
  <si>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</si>
  <si>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</si>
  <si>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</si>
  <si>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</si>
  <si>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</si>
  <si>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</si>
  <si>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</si>
  <si>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</si>
  <si>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</si>
  <si>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</si>
  <si>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</si>
  <si>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</si>
  <si>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</si>
  <si>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</si>
  <si>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</si>
  <si>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</si>
  <si>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</si>
  <si>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</si>
  <si>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</si>
  <si>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</si>
  <si>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</si>
  <si>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</si>
  <si>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</si>
  <si>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</si>
  <si>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</si>
  <si>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</si>
  <si>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</si>
  <si>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</si>
  <si>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</si>
  <si>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</si>
  <si>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</si>
  <si>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</si>
  <si>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</si>
  <si>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</si>
  <si>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</si>
  <si>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</si>
  <si>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</si>
  <si>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</si>
  <si>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</si>
  <si>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</si>
  <si>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</si>
  <si>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</si>
  <si>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</si>
  <si>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</si>
  <si>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</si>
  <si>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</si>
  <si>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</si>
  <si>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</si>
  <si>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</si>
  <si>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</si>
  <si>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</si>
  <si>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</si>
  <si>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</si>
  <si>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</si>
  <si>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</si>
  <si>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</si>
  <si>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</si>
  <si>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</si>
  <si>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</si>
  <si>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</si>
  <si>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</si>
  <si>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</si>
  <si>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</si>
  <si>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</si>
  <si>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</si>
  <si>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</si>
  <si>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</si>
  <si>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</si>
  <si>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</si>
  <si>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</si>
  <si>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</si>
  <si>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</si>
  <si>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</si>
  <si>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</si>
  <si>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</si>
  <si>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</si>
  <si>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</si>
  <si>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</si>
  <si>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</si>
  <si>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</si>
  <si>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</si>
  <si>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</si>
  <si>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</si>
  <si>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</si>
  <si>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</si>
  <si>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</si>
  <si>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</si>
  <si>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</si>
  <si>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</si>
  <si>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</si>
  <si>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</si>
  <si>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</si>
  <si>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</si>
  <si>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</si>
  <si>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</si>
  <si>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</si>
  <si>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</si>
  <si>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</si>
  <si>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</si>
  <si>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</si>
  <si>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</si>
  <si>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</si>
  <si>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</si>
  <si>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</si>
  <si>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</si>
  <si>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</si>
  <si>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</si>
  <si>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</si>
  <si>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</si>
  <si>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</si>
  <si>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</si>
  <si>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</si>
  <si>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</si>
  <si>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</si>
  <si>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</si>
  <si>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</si>
  <si>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</si>
  <si>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</si>
  <si>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</si>
  <si>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</si>
  <si>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</si>
  <si>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</si>
  <si>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</si>
  <si>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</si>
  <si>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</si>
  <si>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</si>
  <si>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</si>
  <si>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</si>
  <si>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</si>
  <si>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</si>
  <si>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</si>
  <si>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</si>
  <si>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</si>
  <si>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</si>
  <si>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</si>
  <si>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</si>
  <si>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</si>
  <si>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</si>
  <si>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</si>
  <si>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</si>
  <si>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</si>
  <si>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</si>
  <si>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</si>
  <si>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</si>
  <si>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</si>
  <si>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</si>
  <si>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</si>
  <si>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</si>
  <si>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</si>
  <si>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</si>
  <si>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</si>
  <si>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</si>
  <si>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</si>
  <si>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</si>
  <si>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</si>
  <si>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</si>
  <si>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</si>
  <si>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</si>
  <si>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</si>
  <si>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</si>
  <si>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</si>
  <si>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</si>
  <si>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</si>
  <si>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</si>
  <si>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</si>
  <si>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</si>
  <si>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</si>
  <si>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</si>
  <si>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</si>
  <si>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</si>
  <si>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</si>
  <si>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</si>
  <si>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</si>
  <si>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</si>
  <si>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</si>
  <si>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</si>
  <si>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</si>
  <si>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</si>
  <si>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</si>
  <si>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</si>
  <si>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</si>
  <si>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</si>
  <si>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</si>
  <si>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</si>
  <si>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</si>
  <si>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</si>
  <si>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</si>
  <si>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</si>
  <si>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</si>
  <si>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</si>
  <si>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</si>
  <si>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</si>
  <si>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</si>
  <si>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</si>
  <si>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</si>
  <si>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</si>
  <si>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</si>
  <si>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</si>
  <si>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</si>
  <si>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</si>
  <si>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</si>
  <si>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</si>
  <si>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</si>
  <si>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</si>
  <si>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</si>
  <si>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</si>
  <si>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</si>
  <si>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</si>
  <si>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</si>
  <si>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</si>
  <si>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</si>
  <si>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</si>
  <si>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</si>
  <si>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</si>
  <si>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</si>
  <si>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</si>
  <si>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</si>
  <si>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</si>
  <si>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</si>
  <si>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</si>
  <si>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</si>
  <si>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</si>
  <si>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</si>
  <si>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</si>
  <si>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</si>
  <si>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</si>
  <si>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</si>
  <si>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</si>
  <si>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</si>
  <si>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</si>
  <si>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</si>
  <si>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</si>
  <si>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</si>
  <si>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</si>
  <si>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</si>
  <si>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</si>
  <si>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</si>
  <si>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</si>
  <si>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</si>
  <si>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</si>
  <si>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</si>
  <si>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</si>
  <si>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</si>
  <si>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</si>
  <si>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</si>
  <si>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</si>
  <si>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</si>
  <si>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</si>
  <si>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</si>
  <si>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</si>
  <si>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</si>
  <si>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</si>
  <si>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</si>
  <si>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</si>
  <si>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</si>
  <si>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</si>
  <si>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</si>
  <si>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</si>
  <si>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</si>
  <si>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</si>
  <si>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</si>
  <si>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</si>
  <si>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</si>
  <si>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</si>
  <si>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</si>
  <si>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</si>
  <si>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</si>
  <si>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</si>
  <si>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</si>
  <si>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</si>
  <si>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</si>
  <si>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</si>
  <si>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</si>
  <si>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</si>
  <si>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</si>
  <si>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</si>
  <si>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</si>
  <si>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</si>
  <si>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</si>
  <si>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</si>
  <si>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</si>
  <si>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</si>
  <si>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</si>
  <si>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</si>
  <si>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</si>
  <si>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</si>
  <si>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</si>
  <si>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</si>
  <si>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</si>
  <si>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</si>
  <si>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</si>
  <si>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</si>
  <si>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</si>
  <si>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</si>
  <si>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</si>
  <si>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</si>
  <si>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</si>
  <si>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</si>
  <si>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</si>
  <si>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</si>
  <si>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</si>
  <si>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</si>
  <si>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</si>
  <si>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</si>
  <si>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</si>
  <si>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</si>
  <si>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</si>
  <si>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</si>
  <si>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</si>
  <si>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</si>
  <si>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</si>
  <si>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</si>
  <si>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</si>
  <si>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</si>
  <si>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</si>
  <si>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</si>
  <si>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</si>
  <si>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</si>
  <si>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</si>
  <si>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</si>
  <si>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</si>
  <si>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</si>
  <si>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</si>
  <si>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</si>
  <si>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</si>
  <si>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</si>
  <si>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</si>
  <si>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</si>
  <si>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</si>
  <si>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</si>
  <si>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</si>
  <si>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</si>
  <si>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</si>
  <si>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</si>
  <si>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</si>
  <si>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</si>
  <si>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</si>
  <si>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</si>
  <si>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</si>
  <si>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</si>
  <si>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</si>
  <si>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</si>
  <si>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</si>
  <si>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</si>
  <si>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</si>
  <si>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</si>
  <si>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</si>
  <si>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</si>
  <si>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</si>
  <si>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</si>
  <si>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</si>
  <si>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</si>
  <si>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</si>
  <si>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</si>
  <si>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</si>
  <si>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</si>
  <si>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</si>
  <si>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</si>
  <si>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</si>
  <si>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</si>
  <si>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</si>
  <si>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</si>
  <si>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</si>
  <si>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</si>
  <si>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</si>
  <si>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</si>
  <si>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</si>
  <si>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</si>
  <si>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</si>
  <si>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</si>
  <si>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</si>
  <si>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</si>
  <si>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</si>
  <si>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</si>
  <si>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</si>
  <si>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</si>
  <si>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</si>
  <si>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</si>
  <si>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</si>
  <si>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</si>
  <si>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</si>
  <si>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</si>
  <si>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</si>
  <si>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</si>
  <si>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</si>
  <si>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</si>
  <si>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</si>
  <si>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</si>
  <si>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</si>
  <si>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</si>
  <si>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</si>
  <si>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</si>
  <si>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</si>
  <si>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</si>
  <si>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</si>
  <si>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</si>
  <si>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</si>
  <si>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</si>
  <si>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</si>
  <si>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</si>
  <si>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</si>
  <si>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</si>
  <si>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</si>
  <si>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</si>
  <si>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</si>
  <si>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</si>
  <si>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</si>
  <si>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</si>
  <si>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</si>
  <si>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</si>
  <si>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</si>
  <si>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</si>
  <si>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</si>
  <si>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</si>
  <si>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</si>
  <si>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</si>
  <si>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</si>
  <si>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</si>
  <si>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</si>
  <si>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</si>
  <si>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</si>
  <si>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</si>
  <si>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</si>
  <si>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</si>
  <si>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</si>
  <si>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</si>
  <si>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</si>
  <si>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</si>
  <si>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</si>
  <si>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</si>
  <si>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</si>
  <si>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</si>
  <si>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</si>
  <si>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</si>
  <si>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</si>
  <si>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</si>
  <si>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</si>
  <si>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</si>
  <si>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</si>
  <si>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</si>
  <si>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</si>
  <si>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</si>
  <si>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</si>
  <si>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</si>
  <si>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</si>
  <si>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</si>
  <si>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</si>
  <si>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</si>
  <si>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</si>
  <si>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</si>
  <si>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</si>
  <si>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</si>
  <si>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</si>
  <si>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</si>
  <si>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</si>
  <si>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</si>
  <si>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</si>
  <si>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</si>
  <si>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</si>
  <si>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</si>
  <si>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</si>
  <si>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</si>
  <si>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</si>
  <si>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</si>
  <si>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</si>
  <si>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</si>
  <si>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</si>
  <si>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</si>
  <si>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</si>
  <si>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</si>
  <si>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</si>
  <si>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</si>
  <si>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</si>
  <si>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</si>
  <si>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</si>
  <si>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</si>
  <si>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</si>
  <si>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</si>
  <si>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</si>
  <si>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</si>
  <si>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</si>
  <si>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</si>
  <si>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</si>
  <si>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</si>
  <si>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</si>
  <si>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</si>
  <si>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</si>
  <si>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</si>
  <si>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</si>
  <si>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</si>
  <si>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</si>
  <si>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</si>
  <si>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</si>
  <si>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</si>
  <si>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</si>
  <si>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</si>
  <si>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</si>
  <si>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</si>
  <si>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</si>
  <si>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</si>
  <si>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</si>
  <si>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</si>
  <si>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</si>
  <si>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</si>
  <si>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</si>
  <si>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</si>
  <si>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</si>
  <si>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</si>
  <si>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</si>
  <si>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</si>
  <si>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</si>
  <si>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</si>
  <si>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</si>
  <si>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</si>
  <si>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</si>
  <si>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</si>
  <si>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</si>
  <si>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</si>
  <si>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</si>
  <si>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</si>
  <si>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</si>
  <si>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</si>
  <si>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</si>
  <si>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</si>
  <si>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</si>
  <si>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</si>
  <si>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</si>
  <si>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</si>
  <si>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</si>
  <si>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</si>
  <si>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</si>
  <si>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</si>
  <si>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</si>
  <si>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</si>
  <si>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</si>
  <si>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</si>
  <si>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</si>
  <si>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</si>
  <si>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</si>
  <si>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</si>
  <si>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</si>
  <si>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</si>
  <si>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</si>
  <si>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</si>
  <si>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</si>
  <si>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</si>
  <si>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</si>
  <si>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</si>
  <si>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</si>
  <si>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</si>
  <si>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</si>
  <si>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</si>
  <si>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</si>
  <si>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</si>
  <si>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</si>
  <si>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</si>
  <si>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</si>
  <si>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</si>
  <si>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</si>
  <si>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</si>
  <si>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</si>
  <si>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</si>
  <si>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</si>
  <si>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</si>
  <si>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</si>
  <si>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</si>
  <si>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</si>
  <si>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</si>
  <si>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</si>
  <si>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</si>
  <si>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</si>
  <si>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</si>
  <si>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</si>
  <si>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</si>
  <si>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</si>
  <si>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</si>
  <si>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</si>
  <si>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</si>
  <si>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</si>
  <si>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</si>
  <si>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</si>
  <si>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</si>
  <si>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</si>
  <si>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</si>
  <si>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</si>
  <si>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</si>
  <si>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</si>
  <si>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</si>
  <si>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</si>
  <si>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</si>
  <si>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</si>
  <si>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</si>
  <si>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</si>
  <si>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</si>
  <si>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</si>
  <si>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</si>
  <si>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</si>
  <si>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</si>
  <si>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</si>
  <si>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</si>
  <si>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</si>
  <si>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</si>
  <si>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</si>
  <si>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</si>
  <si>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</si>
  <si>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</si>
  <si>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</si>
  <si>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</si>
  <si>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</si>
  <si>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</si>
  <si>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</si>
  <si>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</si>
  <si>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</si>
  <si>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</si>
  <si>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</si>
  <si>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</si>
  <si>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</si>
  <si>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</si>
  <si>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</si>
  <si>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</si>
  <si>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</si>
  <si>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</si>
  <si>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</si>
  <si>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</si>
  <si>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</si>
  <si>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</si>
  <si>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</si>
  <si>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</si>
  <si>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</si>
  <si>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</si>
  <si>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</si>
  <si>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</si>
  <si>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</si>
  <si>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</si>
  <si>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</si>
  <si>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</si>
  <si>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</si>
  <si>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</si>
  <si>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</si>
  <si>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</si>
  <si>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</si>
  <si>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</si>
  <si>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</si>
  <si>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</si>
  <si>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</si>
  <si>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</si>
  <si>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</si>
  <si>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</si>
  <si>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</si>
  <si>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</si>
  <si>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</si>
  <si>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</si>
  <si>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</si>
  <si>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</si>
  <si>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</si>
  <si>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</si>
  <si>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</si>
  <si>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</si>
  <si>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</si>
  <si>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</si>
  <si>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</si>
  <si>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</si>
  <si>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</si>
  <si>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</si>
  <si>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</si>
  <si>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</si>
  <si>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</si>
  <si>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</si>
  <si>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</si>
  <si>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</si>
  <si>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</si>
  <si>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</si>
  <si>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</si>
  <si>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</si>
  <si>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</si>
  <si>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</si>
  <si>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</si>
  <si>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</si>
  <si>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</si>
  <si>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</si>
  <si>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</si>
  <si>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</si>
  <si>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</si>
  <si>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</si>
  <si>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</si>
  <si>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</si>
  <si>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</si>
  <si>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</si>
  <si>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</si>
  <si>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</si>
  <si>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</si>
  <si>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</si>
  <si>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</si>
  <si>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</si>
  <si>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</si>
  <si>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</si>
  <si>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</si>
  <si>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</si>
  <si>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</si>
  <si>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</si>
  <si>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</si>
  <si>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</si>
  <si>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</si>
  <si>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</si>
  <si>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</si>
  <si>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</si>
  <si>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</si>
  <si>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</si>
  <si>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</si>
  <si>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</si>
  <si>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</si>
  <si>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</si>
  <si>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</si>
  <si>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</si>
  <si>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</si>
  <si>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</si>
  <si>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</si>
  <si>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</si>
  <si>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</si>
  <si>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</si>
  <si>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</si>
  <si>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</si>
  <si>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</si>
  <si>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</si>
  <si>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</si>
  <si>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</si>
  <si>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</si>
  <si>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</si>
  <si>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</si>
  <si>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</si>
  <si>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</si>
  <si>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</si>
  <si>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</si>
  <si>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</si>
  <si>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</si>
  <si>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</si>
  <si>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</si>
  <si>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</si>
  <si>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</si>
  <si>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</si>
  <si>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</si>
  <si>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</si>
  <si>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</si>
  <si>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</si>
  <si>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</si>
  <si>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</si>
  <si>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</si>
  <si>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</si>
  <si>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</si>
  <si>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</si>
  <si>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</si>
  <si>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</si>
  <si>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</si>
  <si>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</si>
  <si>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</si>
  <si>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</si>
  <si>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</si>
  <si>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</si>
  <si>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</si>
  <si>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</si>
  <si>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</si>
  <si>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</si>
  <si>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</si>
  <si>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</si>
  <si>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</si>
  <si>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</si>
  <si>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</si>
  <si>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</si>
  <si>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</si>
  <si>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</si>
  <si>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</si>
  <si>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</si>
  <si>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</si>
  <si>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</si>
  <si>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</si>
  <si>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</si>
  <si>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</si>
  <si>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</si>
  <si>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</si>
  <si>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</si>
  <si>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</si>
  <si>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</si>
  <si>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</si>
  <si>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</si>
  <si>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</si>
  <si>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</si>
  <si>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</si>
  <si>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</si>
  <si>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</si>
  <si>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</si>
  <si>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</si>
  <si>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</si>
  <si>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</si>
  <si>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</si>
  <si>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</si>
  <si>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</si>
  <si>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</si>
  <si>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</si>
  <si>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</si>
  <si>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</si>
  <si>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</si>
  <si>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</si>
  <si>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</si>
  <si>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</si>
  <si>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</si>
  <si>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</si>
  <si>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</si>
  <si>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</si>
  <si>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</si>
  <si>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</si>
  <si>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</si>
  <si>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</si>
  <si>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</si>
  <si>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</si>
  <si>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</si>
  <si>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</si>
  <si>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</si>
  <si>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</si>
  <si>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</si>
  <si>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</si>
  <si>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</si>
  <si>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</si>
  <si>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</si>
  <si>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</si>
  <si>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</si>
  <si>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</si>
  <si>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</si>
  <si>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</si>
  <si>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</si>
  <si>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</si>
  <si>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</si>
  <si>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</si>
  <si>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</si>
  <si>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</si>
  <si>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</si>
  <si>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</si>
  <si>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</si>
  <si>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</si>
  <si>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</si>
  <si>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</si>
  <si>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</si>
  <si>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</si>
  <si>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</si>
  <si>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</si>
  <si>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</si>
  <si>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</si>
  <si>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</si>
  <si>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</si>
  <si>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</si>
  <si>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</si>
  <si>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</si>
  <si>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</si>
  <si>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</si>
  <si>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</si>
  <si>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</si>
  <si>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</si>
  <si>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</si>
  <si>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</si>
  <si>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</si>
  <si>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</si>
  <si>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</si>
  <si>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</si>
  <si>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</si>
  <si>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</si>
  <si>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</si>
  <si>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</si>
  <si>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</si>
  <si>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</si>
  <si>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</si>
  <si>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</si>
  <si>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</si>
  <si>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</si>
  <si>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</si>
  <si>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</si>
  <si>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</si>
  <si>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</si>
  <si>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</si>
  <si>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</si>
  <si>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</si>
  <si>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</si>
  <si>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</si>
  <si>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</si>
  <si>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</si>
  <si>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</si>
  <si>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</si>
  <si>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</si>
  <si>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</si>
  <si>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</si>
  <si>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</si>
  <si>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</si>
  <si>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</si>
  <si>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</si>
  <si>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</si>
  <si>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</si>
  <si>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</si>
  <si>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</si>
  <si>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</si>
  <si>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</si>
  <si>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</si>
  <si>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</si>
  <si>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</si>
  <si>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</si>
  <si>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</si>
  <si>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</si>
  <si>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</si>
  <si>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</si>
  <si>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</si>
  <si>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</si>
  <si>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</si>
  <si>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</si>
  <si>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</si>
  <si>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</si>
  <si>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</si>
  <si>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</si>
  <si>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</si>
  <si>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</si>
  <si>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</si>
  <si>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</si>
  <si>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</si>
  <si>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</si>
  <si>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</si>
  <si>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</si>
  <si>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</si>
  <si>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</si>
  <si>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</si>
  <si>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</si>
  <si>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</si>
  <si>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</si>
  <si>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</si>
  <si>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</si>
  <si>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</si>
  <si>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</si>
  <si>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</si>
  <si>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</si>
  <si>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</si>
  <si>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</si>
  <si>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</si>
  <si>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</si>
  <si>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</si>
  <si>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</si>
  <si>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</si>
  <si>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</si>
  <si>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</si>
  <si>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</si>
  <si>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</si>
  <si>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</si>
  <si>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</si>
  <si>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</si>
  <si>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</si>
  <si>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</si>
  <si>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</si>
  <si>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</si>
  <si>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</si>
  <si>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</si>
  <si>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</si>
  <si>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</si>
  <si>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</si>
  <si>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</si>
  <si>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</si>
  <si>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</si>
  <si>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</si>
  <si>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</si>
  <si>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</si>
  <si>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</si>
  <si>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</si>
  <si>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</si>
  <si>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</si>
  <si>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</si>
  <si>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</si>
  <si>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</si>
  <si>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</si>
  <si>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</si>
  <si>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</si>
  <si>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</si>
  <si>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</si>
  <si>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</si>
  <si>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</si>
  <si>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</si>
  <si>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</si>
  <si>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</si>
  <si>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</si>
  <si>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</si>
  <si>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</si>
  <si>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</si>
  <si>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</si>
  <si>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</si>
  <si>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</si>
  <si>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</si>
  <si>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</si>
  <si>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</si>
  <si>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</si>
  <si>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</si>
  <si>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</si>
  <si>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</si>
  <si>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</si>
  <si>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</si>
  <si>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</si>
  <si>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</si>
  <si>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</si>
  <si>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</si>
  <si>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</si>
  <si>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</si>
  <si>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</si>
  <si>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</si>
  <si>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</si>
  <si>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</si>
  <si>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</si>
  <si>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</si>
  <si>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</si>
  <si>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</si>
  <si>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</si>
  <si>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</si>
  <si>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</si>
  <si>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</si>
  <si>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</si>
  <si>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</si>
  <si>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</si>
  <si>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</si>
  <si>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</si>
  <si>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</si>
  <si>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</si>
  <si>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</si>
  <si>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</si>
  <si>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</si>
  <si>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</si>
  <si>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</si>
  <si>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</si>
  <si>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</si>
  <si>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</si>
  <si>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</si>
  <si>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</si>
  <si>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</si>
  <si>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</si>
  <si>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</si>
  <si>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</si>
  <si>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</si>
  <si>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</si>
  <si>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</si>
  <si>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</si>
  <si>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</si>
  <si>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</si>
  <si>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</si>
  <si>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</si>
  <si>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</si>
  <si>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</si>
  <si>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</si>
  <si>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</si>
  <si>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</si>
  <si>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</si>
  <si>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</si>
  <si>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</si>
  <si>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</si>
  <si>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</si>
  <si>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</si>
  <si>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</si>
  <si>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</si>
  <si>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</si>
  <si>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</si>
  <si>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</si>
  <si>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</si>
  <si>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</si>
  <si>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</si>
  <si>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</si>
  <si>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</si>
  <si>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</si>
  <si>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</si>
  <si>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</si>
  <si>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</si>
  <si>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</si>
  <si>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</si>
  <si>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</si>
  <si>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</si>
  <si>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</si>
  <si>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</si>
  <si>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</si>
  <si>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</si>
  <si>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</si>
  <si>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</si>
  <si>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</si>
  <si>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</si>
  <si>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</si>
  <si>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</si>
  <si>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</si>
  <si>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</si>
  <si>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</si>
  <si>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</si>
  <si>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</si>
  <si>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</si>
  <si>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</si>
  <si>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</si>
  <si>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</si>
  <si>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</si>
  <si>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</si>
  <si>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</si>
  <si>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</si>
  <si>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</si>
  <si>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</si>
  <si>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</si>
  <si>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</si>
  <si>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</si>
  <si>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</si>
  <si>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</si>
  <si>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</si>
  <si>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</si>
  <si>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</si>
  <si>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</si>
  <si>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</si>
  <si>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</si>
  <si>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</si>
  <si>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</si>
  <si>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</si>
  <si>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</si>
  <si>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</si>
  <si>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</si>
  <si>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</si>
  <si>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</si>
  <si>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</si>
  <si>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</si>
  <si>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</si>
  <si>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</si>
  <si>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</si>
  <si>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</si>
  <si>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</si>
  <si>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</si>
  <si>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</si>
  <si>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</si>
  <si>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</si>
  <si>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</si>
  <si>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</si>
  <si>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</si>
  <si>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</si>
  <si>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</si>
  <si>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</si>
  <si>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</si>
  <si>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</si>
  <si>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</si>
  <si>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</si>
  <si>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</si>
  <si>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</si>
  <si>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</si>
  <si>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</si>
  <si>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</si>
  <si>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</si>
  <si>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</si>
  <si>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</si>
  <si>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</si>
  <si>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</si>
  <si>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</si>
  <si>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</si>
  <si>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</si>
  <si>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</si>
  <si>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</si>
  <si>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</si>
  <si>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</si>
  <si>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</si>
  <si>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</si>
  <si>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</si>
  <si>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</si>
  <si>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</si>
  <si>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</si>
  <si>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</si>
  <si>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</si>
  <si>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</si>
  <si>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</si>
  <si>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</si>
  <si>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</si>
  <si>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</si>
  <si>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</si>
  <si>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</si>
  <si>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</si>
  <si>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</si>
  <si>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</si>
  <si>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</si>
  <si>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</si>
  <si>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</si>
  <si>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</si>
  <si>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</si>
  <si>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</si>
  <si>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</si>
  <si>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</si>
  <si>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</si>
  <si>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</si>
  <si>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</si>
  <si>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</si>
  <si>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</si>
  <si>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</si>
  <si>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</si>
  <si>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</si>
  <si>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</si>
  <si>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</si>
  <si>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</si>
  <si>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</si>
  <si>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</si>
  <si>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</si>
  <si>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</si>
  <si>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</si>
  <si>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</si>
  <si>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</si>
  <si>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</si>
  <si>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</si>
  <si>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</si>
  <si>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</si>
  <si>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</si>
  <si>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</si>
  <si>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</si>
  <si>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</si>
  <si>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</si>
  <si>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</si>
  <si>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</si>
  <si>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</si>
  <si>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</si>
  <si>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</si>
  <si>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</si>
  <si>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</si>
  <si>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</si>
  <si>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</si>
  <si>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</si>
  <si>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</si>
  <si>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</si>
  <si>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</si>
  <si>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</si>
  <si>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</si>
  <si>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</si>
  <si>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</si>
  <si>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</si>
  <si>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</si>
  <si>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</si>
  <si>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</si>
  <si>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</si>
  <si>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</si>
  <si>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</si>
  <si>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</si>
  <si>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</si>
  <si>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</si>
  <si>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</si>
  <si>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</si>
  <si>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</si>
  <si>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</si>
  <si>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</si>
  <si>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</si>
  <si>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</si>
  <si>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</si>
  <si>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</si>
  <si>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</si>
  <si>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</si>
  <si>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</si>
  <si>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</si>
  <si>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</si>
  <si>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</si>
  <si>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</si>
  <si>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</si>
  <si>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</si>
  <si>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</si>
  <si>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</si>
  <si>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</si>
  <si>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</si>
  <si>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</si>
  <si>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</si>
  <si>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</si>
  <si>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</si>
  <si>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</si>
  <si>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</si>
  <si>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</si>
  <si>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</si>
  <si>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</si>
  <si>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</si>
  <si>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</si>
  <si>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</si>
  <si>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</si>
  <si>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</si>
  <si>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</si>
  <si>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</si>
  <si>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</si>
  <si>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</si>
  <si>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</si>
  <si>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</si>
  <si>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</si>
  <si>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</si>
  <si>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</si>
  <si>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</si>
  <si>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</si>
  <si>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</si>
  <si>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</si>
  <si>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</si>
  <si>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</si>
  <si>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</si>
  <si>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</si>
  <si>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</si>
  <si>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</si>
  <si>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</si>
  <si>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</si>
  <si>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</si>
  <si>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</si>
  <si>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</si>
  <si>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</si>
  <si>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</si>
  <si>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</si>
  <si>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</si>
  <si>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</si>
  <si>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</si>
  <si>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</si>
  <si>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</si>
  <si>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</si>
  <si>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</si>
  <si>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</si>
  <si>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</si>
  <si>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</si>
  <si>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</si>
  <si>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</si>
  <si>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</si>
  <si>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</si>
  <si>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</si>
  <si>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</si>
  <si>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</si>
  <si>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</si>
  <si>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</si>
  <si>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</si>
  <si>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</si>
  <si>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</si>
  <si>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</si>
  <si>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</si>
  <si>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</si>
  <si>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</si>
  <si>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</si>
  <si>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</si>
  <si>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</si>
  <si>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</si>
  <si>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</si>
  <si>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</si>
  <si>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</si>
  <si>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</si>
  <si>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</si>
  <si>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</si>
  <si>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</si>
  <si>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</si>
  <si>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</si>
  <si>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</si>
  <si>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</si>
  <si>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</si>
  <si>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</si>
  <si>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</si>
  <si>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</si>
  <si>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</si>
  <si>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</si>
  <si>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</si>
  <si>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</si>
  <si>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</si>
  <si>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</si>
  <si>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</si>
  <si>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</si>
  <si>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</si>
  <si>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</si>
  <si>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</si>
  <si>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</si>
  <si>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</si>
  <si>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</si>
  <si>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</si>
  <si>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</si>
  <si>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</si>
  <si>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</si>
  <si>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</si>
  <si>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</si>
  <si>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</si>
  <si>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</si>
  <si>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</si>
  <si>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</si>
  <si>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</si>
  <si>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</si>
  <si>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</si>
  <si>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</si>
  <si>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</si>
  <si>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</si>
  <si>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</si>
  <si>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</si>
  <si>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</si>
  <si>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</si>
  <si>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</si>
  <si>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</si>
  <si>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</si>
  <si>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</si>
  <si>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</si>
  <si>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</si>
  <si>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</si>
  <si>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</si>
  <si>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</si>
  <si>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</si>
  <si>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</si>
  <si>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</si>
  <si>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</si>
  <si>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</si>
  <si>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</si>
  <si>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</si>
  <si>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</si>
  <si>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</si>
  <si>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</si>
  <si>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</si>
  <si>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</si>
  <si>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</si>
  <si>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</si>
  <si>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</si>
  <si>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</si>
  <si>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</si>
  <si>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</si>
  <si>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</si>
  <si>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</si>
  <si>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</si>
  <si>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</si>
  <si>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</si>
  <si>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</si>
  <si>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</si>
  <si>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</si>
  <si>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</si>
  <si>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</si>
  <si>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</si>
  <si>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</si>
  <si>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</si>
  <si>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</si>
  <si>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</si>
  <si>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</si>
  <si>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</si>
  <si>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</si>
  <si>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</si>
  <si>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</si>
  <si>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</si>
  <si>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</si>
  <si>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</si>
  <si>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</si>
  <si>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</si>
  <si>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</si>
  <si>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</si>
  <si>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</si>
  <si>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</si>
  <si>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</si>
  <si>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</si>
  <si>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</si>
  <si>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</si>
  <si>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</si>
  <si>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</si>
  <si>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</si>
  <si>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</si>
  <si>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</si>
  <si>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</si>
  <si>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</si>
  <si>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</si>
  <si>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</si>
  <si>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</si>
  <si>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</si>
  <si>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</si>
  <si>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</si>
  <si>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</si>
  <si>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</si>
  <si>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</si>
  <si>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</si>
  <si>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</si>
  <si>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</si>
  <si>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</si>
  <si>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</si>
  <si>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</si>
  <si>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</si>
  <si>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</si>
  <si>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</si>
  <si>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</si>
  <si>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</si>
  <si>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</si>
  <si>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</si>
  <si>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</si>
  <si>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</si>
  <si>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</si>
  <si>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</si>
  <si>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</si>
  <si>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</si>
  <si>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</si>
  <si>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</si>
  <si>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</si>
  <si>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</si>
  <si>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</si>
  <si>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</si>
  <si>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</si>
  <si>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</si>
  <si>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</si>
  <si>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</si>
  <si>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</si>
  <si>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</si>
  <si>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</si>
  <si>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</si>
  <si>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</si>
  <si>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</si>
  <si>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</si>
  <si>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</si>
  <si>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</si>
  <si>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</si>
  <si>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</si>
  <si>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</si>
  <si>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</si>
  <si>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</si>
  <si>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</si>
  <si>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</si>
  <si>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</si>
  <si>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</si>
  <si>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</si>
  <si>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</si>
  <si>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</si>
  <si>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</si>
  <si>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</si>
  <si>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</si>
  <si>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</si>
  <si>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</si>
  <si>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</si>
  <si>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</si>
  <si>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</si>
  <si>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</si>
  <si>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</si>
  <si>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</si>
  <si>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</si>
  <si>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</si>
  <si>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</si>
  <si>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</si>
  <si>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</si>
  <si>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</si>
  <si>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</si>
  <si>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</si>
  <si>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</si>
  <si>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</si>
  <si>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</si>
  <si>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</si>
  <si>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</si>
  <si>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</si>
  <si>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</si>
  <si>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</si>
  <si>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</si>
  <si>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</si>
  <si>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</si>
  <si>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</si>
  <si>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</si>
  <si>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</si>
  <si>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</si>
  <si>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</si>
  <si>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</si>
  <si>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</si>
  <si>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</si>
  <si>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</si>
  <si>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</si>
  <si>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</si>
  <si>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</si>
  <si>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</si>
  <si>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</si>
  <si>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</si>
  <si>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</si>
  <si>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</si>
  <si>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</si>
  <si>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</si>
  <si>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</si>
  <si>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</si>
  <si>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</si>
  <si>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</si>
  <si>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</si>
  <si>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</si>
  <si>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</si>
  <si>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</si>
  <si>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</si>
  <si>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</si>
  <si>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</si>
  <si>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</si>
  <si>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</si>
  <si>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</si>
  <si>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</si>
  <si>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</si>
  <si>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</si>
  <si>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</si>
  <si>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</si>
  <si>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</si>
  <si>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</si>
  <si>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</si>
  <si>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</si>
  <si>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</si>
  <si>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</si>
  <si>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</si>
  <si>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</si>
  <si>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</si>
  <si>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</si>
  <si>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</si>
  <si>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</si>
  <si>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</si>
  <si>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</si>
  <si>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</si>
  <si>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</si>
  <si>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</si>
  <si>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</si>
  <si>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</si>
  <si>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</si>
  <si>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</si>
  <si>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</si>
  <si>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</si>
  <si>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</si>
  <si>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</si>
  <si>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</si>
  <si>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</si>
  <si>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</si>
  <si>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</si>
  <si>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</si>
  <si>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</si>
  <si>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</si>
  <si>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</si>
  <si>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</si>
  <si>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</si>
  <si>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</si>
  <si>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</si>
  <si>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</si>
  <si>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</si>
  <si>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</si>
  <si>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</si>
  <si>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</si>
  <si>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</si>
  <si>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</si>
  <si>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</si>
  <si>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</si>
  <si>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</si>
  <si>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</si>
  <si>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</si>
  <si>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</si>
  <si>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</si>
  <si>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</si>
  <si>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</si>
  <si>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</si>
  <si>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</si>
  <si>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</si>
  <si>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</si>
  <si>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</si>
  <si>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</si>
  <si>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</si>
  <si>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</si>
  <si>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</si>
  <si>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</si>
  <si>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</si>
  <si>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</si>
  <si>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</si>
  <si>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</si>
  <si>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</si>
  <si>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</si>
  <si>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</si>
  <si>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</si>
  <si>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</si>
  <si>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</si>
  <si>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</si>
  <si>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</si>
  <si>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</si>
  <si>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</si>
  <si>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</si>
  <si>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</si>
  <si>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</si>
  <si>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</si>
  <si>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</si>
  <si>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</si>
  <si>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</si>
  <si>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</si>
  <si>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</si>
  <si>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</si>
  <si>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</si>
  <si>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</si>
  <si>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</si>
  <si>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</si>
  <si>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</si>
  <si>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</si>
  <si>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</si>
  <si>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</si>
  <si>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</si>
  <si>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</si>
  <si>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</si>
  <si>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</si>
  <si>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</si>
  <si>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</si>
  <si>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</si>
  <si>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</si>
  <si>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</si>
  <si>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</si>
  <si>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</si>
  <si>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</si>
  <si>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</si>
  <si>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</si>
  <si>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</si>
  <si>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</si>
  <si>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</si>
  <si>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</si>
  <si>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</si>
  <si>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</si>
  <si>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</si>
  <si>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</si>
  <si>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</si>
  <si>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</si>
  <si>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</si>
  <si>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</si>
  <si>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</si>
  <si>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</si>
  <si>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</si>
  <si>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</si>
  <si>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</si>
  <si>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</si>
  <si>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</si>
  <si>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</si>
  <si>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</si>
  <si>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</si>
  <si>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</si>
  <si>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</si>
  <si>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</si>
  <si>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</si>
  <si>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</si>
  <si>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</si>
  <si>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</si>
  <si>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</si>
  <si>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</si>
  <si>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</si>
  <si>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</si>
  <si>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</si>
  <si>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</si>
  <si>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</si>
  <si>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</si>
  <si>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</si>
  <si>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</si>
  <si>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</si>
  <si>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</si>
  <si>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</si>
  <si>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</si>
  <si>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</si>
  <si>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</si>
  <si>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</si>
  <si>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</si>
  <si>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</si>
  <si>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</si>
  <si>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</si>
  <si>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</si>
  <si>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</si>
  <si>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</si>
  <si>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</si>
  <si>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</si>
  <si>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</si>
  <si>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</si>
  <si>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</si>
  <si>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</si>
  <si>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</si>
  <si>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</si>
  <si>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</si>
  <si>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</si>
  <si>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</si>
  <si>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</si>
  <si>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</si>
  <si>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</si>
  <si>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</si>
  <si>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</si>
  <si>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</si>
  <si>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</si>
  <si>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</si>
  <si>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</si>
  <si>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</si>
  <si>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</si>
  <si>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</si>
  <si>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</si>
  <si>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</si>
  <si>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</si>
  <si>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</si>
  <si>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</si>
  <si>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</si>
  <si>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</si>
  <si>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</si>
  <si>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</si>
  <si>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</si>
  <si>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</si>
  <si>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</si>
  <si>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</si>
  <si>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</si>
  <si>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</si>
  <si>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</si>
  <si>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</si>
  <si>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</si>
  <si>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</si>
  <si>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</si>
  <si>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</si>
  <si>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</si>
  <si>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</si>
  <si>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</si>
  <si>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</si>
  <si>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</si>
  <si>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</si>
  <si>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</si>
  <si>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</si>
  <si>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</si>
  <si>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</si>
  <si>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</si>
  <si>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</si>
  <si>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</si>
  <si>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</si>
  <si>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</si>
  <si>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</si>
  <si>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</si>
  <si>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</si>
  <si>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</si>
  <si>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</si>
  <si>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</si>
  <si>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</si>
  <si>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</si>
  <si>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</si>
  <si>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</si>
  <si>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</si>
  <si>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</si>
  <si>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</si>
  <si>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</si>
  <si>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</si>
  <si>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</si>
  <si>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</si>
  <si>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</si>
  <si>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</si>
  <si>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</si>
  <si>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</si>
  <si>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</si>
  <si>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</si>
  <si>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</si>
  <si>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</si>
  <si>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</si>
  <si>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</si>
  <si>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</si>
  <si>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</si>
  <si>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</si>
  <si>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</si>
  <si>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</si>
  <si>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</si>
  <si>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</si>
  <si>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</si>
  <si>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</si>
  <si>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</si>
  <si>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</si>
  <si>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</si>
  <si>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</si>
  <si>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</si>
  <si>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</si>
  <si>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</si>
  <si>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</si>
  <si>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</si>
  <si>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</si>
  <si>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</si>
  <si>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</si>
  <si>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</si>
  <si>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</si>
  <si>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</si>
  <si>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</si>
  <si>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</si>
  <si>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</si>
  <si>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</si>
  <si>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</si>
  <si>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</si>
  <si>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</si>
  <si>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</si>
  <si>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</si>
  <si>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</si>
  <si>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</si>
  <si>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</si>
  <si>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</si>
  <si>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</si>
  <si>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</si>
  <si>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</si>
  <si>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</si>
  <si>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</si>
  <si>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</si>
  <si>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</si>
  <si>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</si>
  <si>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</si>
  <si>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</si>
  <si>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</si>
  <si>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</si>
  <si>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</si>
  <si>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</si>
  <si>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</si>
  <si>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</si>
  <si>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</si>
  <si>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</si>
  <si>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</si>
  <si>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</si>
  <si>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</si>
  <si>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</si>
  <si>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</si>
  <si>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</si>
  <si>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</si>
  <si>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</si>
  <si>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</si>
  <si>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</si>
  <si>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</si>
  <si>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</si>
  <si>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</si>
  <si>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</si>
  <si>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</si>
  <si>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</si>
  <si>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</si>
  <si>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</si>
  <si>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</si>
  <si>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</si>
  <si>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</si>
  <si>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</si>
  <si>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</si>
  <si>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</si>
  <si>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</si>
  <si>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</si>
  <si>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</si>
  <si>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</si>
  <si>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</si>
  <si>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</si>
  <si>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</si>
  <si>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</si>
  <si>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</si>
  <si>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</si>
  <si>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</si>
  <si>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</si>
  <si>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</si>
  <si>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</si>
  <si>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</si>
  <si>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</si>
  <si>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</si>
  <si>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</si>
  <si>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</si>
  <si>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</si>
  <si>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</si>
  <si>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</si>
  <si>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</si>
  <si>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</si>
  <si>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</si>
  <si>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</si>
  <si>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</si>
  <si>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</si>
  <si>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</si>
  <si>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</si>
  <si>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</si>
  <si>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</si>
  <si>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</si>
  <si>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</si>
  <si>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</si>
  <si>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</si>
  <si>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</si>
  <si>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</si>
  <si>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</si>
  <si>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</si>
  <si>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</si>
  <si>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</si>
  <si>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</si>
  <si>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</si>
  <si>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</si>
  <si>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</si>
  <si>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</si>
  <si>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</si>
  <si>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</si>
  <si>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</si>
  <si>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</si>
  <si>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</si>
  <si>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</si>
  <si>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</si>
  <si>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</si>
  <si>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</si>
  <si>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</si>
  <si>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</si>
  <si>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</si>
  <si>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</si>
  <si>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</si>
  <si>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</si>
  <si>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</si>
  <si>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</si>
  <si>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</si>
  <si>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</si>
  <si>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</si>
  <si>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</si>
  <si>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</si>
  <si>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</si>
  <si>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</si>
  <si>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</si>
  <si>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</si>
  <si>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</si>
  <si>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</si>
  <si>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</si>
  <si>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</si>
  <si>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</si>
  <si>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</si>
  <si>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</si>
  <si>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</si>
  <si>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</si>
  <si>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</si>
  <si>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</si>
  <si>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</si>
  <si>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</si>
  <si>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</si>
  <si>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</si>
  <si>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</si>
  <si>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</si>
  <si>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</si>
  <si>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</si>
  <si>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</si>
  <si>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</si>
  <si>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</si>
  <si>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</si>
  <si>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</si>
  <si>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</si>
  <si>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</si>
  <si>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</si>
  <si>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</si>
  <si>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</si>
  <si>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</si>
  <si>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</si>
  <si>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</si>
  <si>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</si>
  <si>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</si>
  <si>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</si>
  <si>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</si>
  <si>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</si>
  <si>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</si>
  <si>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</si>
  <si>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</si>
  <si>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</si>
  <si>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</si>
  <si>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</si>
  <si>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</si>
  <si>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</si>
  <si>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</si>
  <si>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</si>
  <si>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</si>
  <si>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</si>
  <si>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</si>
  <si>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</si>
  <si>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</si>
  <si>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</si>
  <si>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</si>
  <si>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</si>
  <si>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</si>
  <si>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</si>
  <si>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</si>
  <si>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</si>
  <si>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</si>
  <si>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</si>
  <si>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</si>
  <si>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</si>
  <si>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</si>
  <si>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</si>
  <si>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</si>
  <si>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</si>
  <si>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</si>
  <si>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</si>
  <si>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</si>
  <si>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</si>
  <si>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</si>
  <si>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</si>
  <si>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</si>
  <si>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</si>
  <si>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</si>
  <si>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</si>
  <si>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</si>
  <si>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</si>
  <si>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</si>
  <si>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</si>
  <si>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</si>
  <si>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</si>
  <si>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</si>
  <si>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</si>
  <si>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</si>
  <si>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</si>
  <si>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</si>
  <si>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</si>
  <si>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</si>
  <si>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</si>
  <si>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</si>
  <si>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</si>
  <si>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</si>
  <si>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</si>
  <si>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</si>
  <si>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</si>
  <si>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</si>
  <si>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</si>
  <si>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</si>
  <si>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</si>
  <si>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</si>
  <si>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</si>
  <si>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</si>
  <si>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</si>
  <si>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</si>
  <si>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</si>
  <si>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</si>
  <si>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</si>
  <si>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</si>
  <si>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</si>
  <si>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</si>
  <si>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</si>
  <si>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</si>
  <si>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</si>
  <si>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</si>
  <si>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</si>
  <si>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</si>
  <si>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</si>
  <si>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</si>
  <si>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</si>
  <si>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</si>
  <si>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</si>
  <si>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</si>
  <si>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</si>
  <si>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</si>
  <si>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</si>
  <si>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</si>
  <si>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</si>
  <si>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</si>
  <si>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</si>
  <si>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</si>
  <si>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</si>
  <si>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</si>
  <si>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</si>
  <si>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</si>
  <si>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</si>
  <si>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</si>
  <si>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</si>
  <si>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</si>
  <si>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</si>
  <si>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</si>
  <si>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</si>
  <si>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</si>
  <si>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</si>
  <si>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</si>
  <si>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</si>
  <si>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</si>
  <si>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</si>
  <si>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</si>
  <si>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</si>
  <si>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</si>
  <si>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</si>
  <si>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</si>
  <si>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</si>
  <si>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</si>
  <si>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</si>
  <si>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</si>
  <si>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</si>
  <si>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</si>
  <si>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</si>
  <si>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</si>
  <si>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</si>
  <si>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</si>
  <si>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</si>
  <si>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</si>
  <si>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</si>
  <si>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</si>
  <si>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</si>
  <si>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</si>
  <si>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</si>
  <si>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</si>
  <si>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</si>
  <si>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</si>
  <si>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</si>
  <si>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</si>
  <si>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</si>
  <si>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</si>
  <si>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</si>
  <si>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</si>
  <si>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</si>
  <si>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</si>
  <si>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</si>
  <si>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</si>
  <si>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</si>
  <si>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</si>
  <si>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</si>
  <si>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</si>
  <si>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</si>
  <si>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</si>
  <si>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</si>
  <si>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</si>
  <si>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</si>
  <si>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</si>
  <si>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</si>
  <si>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</si>
  <si>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</si>
  <si>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</si>
  <si>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</si>
  <si>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</si>
  <si>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</si>
  <si>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</si>
  <si>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</si>
  <si>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</si>
  <si>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</si>
  <si>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</si>
  <si>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</si>
  <si>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</si>
  <si>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</si>
  <si>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</si>
  <si>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</si>
  <si>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</si>
  <si>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</si>
  <si>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</si>
  <si>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</si>
  <si>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</si>
  <si>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</si>
  <si>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</si>
  <si>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</si>
  <si>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</si>
  <si>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</si>
  <si>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</si>
  <si>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</si>
  <si>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</si>
  <si>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</si>
  <si>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</si>
  <si>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</si>
  <si>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</si>
  <si>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</si>
  <si>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</si>
  <si>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</si>
  <si>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</si>
  <si>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</si>
  <si>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</si>
  <si>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</si>
  <si>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</si>
  <si>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</si>
  <si>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</si>
  <si>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</si>
  <si>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</si>
  <si>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</si>
  <si>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</si>
  <si>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</si>
  <si>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</si>
  <si>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</si>
  <si>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</si>
  <si>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</si>
  <si>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</si>
  <si>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</si>
  <si>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</si>
  <si>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</si>
  <si>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</si>
  <si>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</si>
  <si>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</si>
  <si>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</si>
  <si>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</si>
  <si>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</si>
  <si>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</si>
  <si>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</si>
  <si>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</si>
  <si>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</si>
  <si>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</si>
  <si>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</si>
  <si>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</si>
  <si>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</si>
  <si>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</si>
  <si>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</si>
  <si>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</si>
  <si>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</si>
  <si>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</si>
  <si>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</si>
  <si>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</si>
  <si>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</si>
  <si>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</si>
  <si>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</si>
  <si>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</si>
  <si>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</si>
  <si>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</si>
  <si>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</si>
  <si>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</si>
  <si>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</si>
  <si>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</si>
  <si>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</si>
  <si>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</si>
  <si>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</si>
  <si>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</si>
  <si>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</si>
  <si>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</si>
  <si>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</si>
  <si>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</si>
  <si>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</si>
  <si>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</si>
  <si>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</si>
  <si>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</si>
  <si>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</si>
  <si>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</si>
  <si>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</si>
  <si>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</si>
  <si>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</si>
  <si>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</si>
  <si>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</si>
  <si>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</si>
  <si>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</si>
  <si>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</si>
  <si>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</si>
  <si>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</si>
  <si>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</si>
  <si>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</si>
  <si>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</si>
  <si>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</si>
  <si>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</si>
  <si>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</si>
  <si>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</si>
  <si>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</si>
  <si>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</si>
  <si>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</si>
  <si>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</si>
  <si>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</si>
  <si>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</si>
  <si>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</si>
  <si>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</si>
  <si>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</si>
  <si>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</si>
  <si>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</si>
  <si>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</si>
  <si>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</si>
  <si>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</si>
  <si>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</si>
  <si>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</si>
  <si>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</si>
  <si>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</si>
  <si>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</si>
  <si>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</si>
  <si>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</si>
  <si>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</si>
  <si>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</si>
  <si>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</si>
  <si>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</si>
  <si>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</si>
  <si>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</si>
  <si>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</si>
  <si>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</si>
  <si>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</si>
  <si>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</si>
  <si>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</si>
  <si>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</si>
  <si>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</si>
  <si>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</si>
  <si>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</si>
  <si>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</si>
  <si>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</si>
  <si>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</si>
  <si>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</si>
  <si>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</si>
  <si>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</si>
  <si>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</si>
  <si>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</si>
  <si>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</si>
  <si>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</si>
  <si>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</si>
  <si>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</si>
  <si>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</si>
  <si>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</si>
  <si>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</si>
  <si>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</si>
  <si>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</si>
  <si>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</si>
  <si>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</si>
  <si>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</si>
  <si>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</si>
  <si>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</si>
  <si>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</si>
  <si>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</si>
  <si>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</si>
  <si>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</si>
  <si>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</si>
  <si>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</si>
  <si>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</si>
  <si>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</si>
  <si>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</si>
  <si>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</si>
  <si>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</si>
  <si>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</si>
  <si>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</si>
  <si>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</si>
  <si>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</si>
  <si>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</si>
  <si>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</si>
  <si>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</si>
  <si>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</si>
  <si>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</si>
  <si>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</si>
  <si>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</si>
  <si>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</si>
  <si>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</si>
  <si>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</si>
  <si>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</si>
  <si>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</si>
  <si>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</si>
  <si>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</si>
  <si>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</si>
  <si>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</si>
  <si>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</si>
  <si>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</si>
  <si>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</si>
  <si>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</si>
  <si>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</si>
  <si>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</si>
  <si>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</si>
  <si>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</si>
  <si>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</si>
  <si>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</si>
  <si>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</si>
  <si>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</si>
  <si>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</si>
  <si>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</si>
  <si>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</si>
  <si>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</si>
  <si>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</si>
  <si>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</si>
  <si>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</si>
  <si>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</si>
  <si>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</si>
  <si>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</si>
  <si>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</si>
  <si>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</si>
  <si>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</si>
  <si>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</si>
  <si>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</si>
  <si>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</si>
  <si>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</si>
  <si>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</si>
  <si>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</si>
  <si>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</si>
  <si>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</si>
  <si>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</si>
  <si>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</si>
  <si>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</si>
  <si>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</si>
  <si>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</si>
  <si>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</si>
  <si>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</si>
  <si>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</si>
  <si>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</si>
  <si>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</si>
  <si>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</si>
  <si>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</si>
  <si>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</si>
  <si>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</si>
  <si>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</si>
  <si>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</si>
  <si>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</si>
  <si>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</si>
  <si>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</si>
  <si>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</si>
  <si>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</si>
  <si>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</si>
  <si>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</si>
  <si>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</si>
  <si>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</si>
  <si>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</si>
  <si>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</si>
  <si>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</si>
  <si>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</si>
  <si>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</si>
  <si>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</si>
  <si>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</si>
  <si>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</si>
  <si>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</si>
  <si>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</si>
  <si>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</si>
  <si>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</si>
  <si>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</si>
  <si>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</si>
  <si>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</si>
  <si>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</si>
  <si>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</si>
  <si>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</si>
  <si>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</si>
  <si>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</si>
  <si>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</si>
  <si>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</si>
  <si>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</si>
  <si>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</si>
  <si>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</si>
  <si>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</si>
  <si>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</si>
  <si>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</si>
  <si>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</si>
  <si>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</si>
  <si>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</si>
  <si>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</si>
  <si>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</si>
  <si>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</si>
  <si>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</si>
  <si>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</si>
  <si>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</si>
  <si>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</si>
  <si>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</si>
  <si>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</si>
  <si>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</si>
  <si>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</si>
  <si>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</si>
  <si>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</si>
  <si>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</si>
  <si>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</si>
  <si>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</si>
  <si>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</si>
  <si>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</si>
  <si>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</si>
  <si>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</si>
  <si>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</si>
  <si>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</si>
  <si>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</si>
  <si>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</si>
  <si>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</si>
  <si>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</si>
  <si>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</si>
  <si>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</si>
  <si>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</si>
  <si>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</si>
  <si>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</si>
  <si>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</si>
  <si>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</si>
  <si>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</si>
  <si>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</si>
  <si>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</si>
  <si>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</si>
  <si>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</si>
  <si>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</si>
  <si>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</si>
  <si>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</si>
  <si>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</si>
  <si>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</si>
  <si>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</si>
  <si>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</si>
  <si>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</si>
  <si>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</si>
  <si>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</si>
  <si>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</si>
  <si>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</si>
  <si>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</si>
  <si>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</si>
  <si>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</si>
  <si>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</si>
  <si>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</si>
  <si>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</si>
  <si>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</si>
  <si>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</si>
  <si>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</si>
  <si>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</si>
  <si>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</si>
  <si>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</si>
  <si>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</si>
  <si>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</si>
  <si>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</si>
  <si>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</si>
  <si>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</si>
  <si>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</si>
  <si>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</si>
  <si>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</si>
  <si>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</si>
  <si>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</si>
  <si>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</si>
  <si>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</si>
  <si>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</si>
  <si>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</si>
  <si>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</si>
  <si>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</si>
  <si>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</si>
  <si>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</si>
  <si>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</si>
  <si>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</si>
  <si>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</si>
  <si>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</si>
  <si>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</si>
  <si>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</si>
  <si>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</si>
  <si>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</si>
  <si>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</si>
  <si>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</si>
  <si>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</si>
  <si>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</si>
  <si>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</si>
  <si>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</si>
  <si>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</si>
  <si>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</si>
  <si>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</si>
  <si>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</si>
  <si>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</si>
  <si>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</si>
  <si>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</si>
  <si>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</si>
  <si>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</si>
  <si>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</si>
  <si>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</si>
  <si>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</si>
  <si>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</si>
  <si>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</si>
  <si>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</si>
  <si>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</si>
  <si>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</si>
  <si>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</si>
  <si>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</si>
  <si>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</si>
  <si>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</si>
  <si>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</si>
  <si>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</si>
  <si>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</si>
  <si>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</si>
  <si>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</si>
  <si>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</si>
  <si>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</si>
  <si>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</si>
  <si>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</si>
  <si>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</si>
  <si>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</si>
  <si>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</si>
  <si>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</si>
  <si>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</si>
  <si>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</si>
  <si>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</si>
  <si>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</si>
  <si>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</si>
  <si>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</si>
  <si>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</si>
  <si>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</si>
  <si>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</si>
  <si>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</si>
  <si>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</si>
  <si>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</si>
  <si>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</si>
  <si>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</si>
  <si>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</si>
  <si>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</si>
  <si>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</si>
  <si>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</si>
  <si>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</si>
  <si>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</si>
  <si>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</si>
  <si>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</si>
  <si>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</si>
  <si>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</si>
  <si>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</si>
  <si>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</si>
  <si>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</si>
  <si>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</si>
  <si>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</si>
  <si>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</si>
  <si>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</si>
  <si>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</si>
  <si>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</si>
  <si>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</si>
  <si>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</si>
  <si>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</si>
  <si>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</si>
  <si>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</si>
  <si>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</si>
  <si>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</si>
  <si>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</si>
  <si>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</si>
  <si>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</si>
  <si>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</si>
  <si>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</si>
  <si>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</si>
  <si>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</si>
  <si>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</si>
  <si>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</si>
  <si>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</si>
  <si>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</si>
  <si>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</si>
  <si>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</si>
  <si>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</si>
  <si>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</si>
  <si>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</si>
  <si>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</si>
  <si>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</si>
  <si>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</si>
  <si>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</si>
  <si>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</si>
  <si>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</si>
  <si>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</si>
  <si>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</si>
  <si>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</si>
  <si>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</si>
  <si>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</si>
  <si>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</si>
  <si>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</si>
  <si>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</si>
  <si>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</si>
  <si>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</si>
  <si>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</si>
  <si>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</si>
  <si>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</si>
  <si>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</si>
  <si>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</si>
  <si>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</si>
  <si>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</si>
  <si>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</si>
  <si>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</si>
  <si>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</si>
  <si>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</si>
  <si>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</si>
  <si>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</si>
  <si>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</si>
  <si>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</si>
  <si>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</si>
  <si>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</si>
  <si>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</si>
  <si>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</si>
  <si>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</si>
  <si>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</si>
  <si>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</si>
  <si>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</si>
  <si>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</si>
  <si>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</si>
  <si>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</si>
  <si>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</si>
  <si>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</si>
  <si>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</si>
  <si>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</si>
  <si>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</si>
  <si>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</si>
  <si>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</si>
  <si>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</si>
  <si>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</si>
  <si>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</si>
  <si>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</si>
  <si>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</si>
  <si>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</si>
  <si>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</si>
  <si>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</si>
  <si>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</si>
  <si>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</si>
  <si>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</si>
  <si>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</si>
  <si>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</si>
  <si>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</si>
  <si>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</si>
  <si>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</si>
  <si>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</si>
  <si>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</si>
  <si>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</si>
  <si>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</si>
  <si>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</si>
  <si>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</si>
  <si>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</si>
  <si>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</si>
  <si>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</si>
  <si>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</si>
  <si>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</si>
  <si>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</si>
  <si>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</si>
  <si>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</si>
  <si>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</si>
  <si>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</si>
  <si>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</si>
  <si>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</si>
  <si>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</si>
  <si>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</si>
  <si>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</si>
  <si>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</si>
  <si>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</si>
  <si>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</si>
  <si>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</si>
  <si>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</si>
  <si>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</si>
  <si>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</si>
  <si>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</si>
  <si>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</si>
  <si>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</si>
  <si>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</si>
  <si>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</si>
  <si>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</si>
  <si>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</si>
  <si>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</si>
  <si>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</si>
  <si>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</si>
  <si>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</si>
  <si>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</si>
  <si>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</si>
  <si>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</si>
  <si>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</si>
  <si>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</si>
  <si>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</si>
  <si>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</si>
  <si>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</si>
  <si>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</si>
  <si>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</si>
  <si>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</si>
  <si>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</si>
  <si>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</si>
  <si>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</si>
  <si>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</si>
  <si>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</si>
  <si>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</si>
  <si>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</si>
  <si>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</si>
  <si>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</si>
  <si>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</si>
  <si>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</si>
  <si>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</si>
  <si>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</si>
  <si>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</si>
  <si>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</si>
  <si>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</si>
  <si>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</si>
  <si>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</si>
  <si>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</si>
  <si>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</si>
  <si>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</si>
  <si>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</si>
  <si>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</si>
  <si>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</si>
  <si>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</si>
  <si>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</si>
  <si>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</si>
  <si>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</si>
  <si>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</si>
  <si>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</si>
  <si>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</si>
  <si>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</si>
  <si>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</si>
  <si>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</si>
  <si>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</si>
  <si>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</si>
  <si>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</si>
  <si>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</si>
  <si>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</si>
  <si>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</si>
  <si>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</si>
  <si>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</si>
  <si>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</si>
  <si>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</si>
  <si>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</si>
  <si>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</si>
  <si>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</si>
  <si>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</si>
  <si>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</si>
  <si>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</si>
  <si>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</si>
  <si>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</si>
  <si>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</si>
  <si>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</si>
  <si>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</si>
  <si>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</si>
  <si>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</si>
  <si>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</si>
  <si>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</si>
  <si>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</si>
  <si>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</si>
  <si>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</si>
  <si>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</si>
  <si>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</si>
  <si>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</si>
  <si>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</si>
  <si>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</si>
  <si>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</si>
  <si>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</si>
  <si>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</si>
  <si>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</si>
  <si>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</si>
  <si>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</si>
  <si>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</si>
  <si>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</si>
  <si>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</si>
  <si>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</si>
  <si>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</si>
  <si>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</si>
  <si>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</si>
  <si>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</si>
  <si>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</si>
  <si>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</si>
  <si>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</si>
  <si>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</si>
  <si>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</si>
  <si>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</si>
  <si>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</si>
  <si>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</si>
  <si>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</si>
  <si>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</si>
  <si>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</si>
  <si>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</si>
  <si>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</si>
  <si>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</si>
  <si>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</si>
  <si>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</si>
  <si>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</si>
  <si>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</si>
  <si>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</si>
  <si>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</si>
  <si>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</si>
  <si>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</si>
  <si>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</si>
  <si>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</si>
  <si>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</si>
  <si>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</si>
  <si>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</si>
  <si>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</si>
  <si>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</si>
  <si>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</si>
  <si>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</si>
  <si>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</si>
  <si>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</si>
  <si>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</si>
  <si>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</si>
  <si>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</si>
  <si>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</si>
  <si>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</si>
  <si>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</si>
  <si>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</si>
  <si>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</si>
  <si>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</si>
  <si>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</si>
  <si>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</si>
  <si>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</si>
  <si>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</si>
  <si>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</si>
  <si>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</si>
  <si>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</si>
  <si>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</si>
  <si>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</si>
  <si>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</si>
  <si>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</si>
  <si>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</si>
  <si>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</si>
  <si>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</si>
  <si>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</si>
  <si>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</si>
  <si>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</si>
  <si>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</si>
  <si>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</si>
  <si>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</si>
  <si>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</si>
  <si>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</si>
  <si>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</si>
  <si>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</si>
  <si>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</si>
  <si>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</si>
  <si>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</si>
  <si>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</si>
  <si>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</si>
  <si>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</si>
  <si>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</si>
  <si>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</si>
  <si>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</si>
  <si>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</si>
  <si>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</si>
  <si>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</si>
  <si>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</si>
  <si>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</si>
  <si>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</si>
  <si>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</si>
  <si>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</si>
  <si>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</si>
  <si>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</si>
  <si>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</si>
  <si>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</si>
  <si>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</si>
  <si>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</si>
  <si>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</si>
  <si>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</si>
  <si>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</si>
  <si>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</si>
  <si>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</si>
  <si>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</si>
  <si>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</si>
  <si>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</si>
  <si>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</si>
  <si>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</si>
  <si>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</si>
  <si>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</si>
  <si>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</si>
  <si>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</si>
  <si>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</si>
  <si>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</si>
  <si>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</si>
  <si>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</si>
  <si>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</si>
  <si>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</si>
  <si>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</si>
  <si>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</si>
  <si>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</si>
  <si>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</si>
  <si>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</si>
  <si>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</si>
  <si>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</si>
  <si>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</si>
  <si>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</si>
  <si>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</si>
  <si>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</si>
  <si>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</si>
  <si>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</si>
  <si>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</si>
  <si>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</si>
  <si>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</si>
  <si>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</si>
  <si>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</si>
  <si>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</si>
  <si>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</si>
  <si>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</si>
  <si>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</si>
  <si>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</si>
  <si>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</si>
  <si>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</si>
  <si>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</si>
  <si>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</si>
  <si>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</si>
  <si>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</si>
  <si>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</si>
  <si>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</si>
  <si>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</si>
  <si>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</si>
  <si>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</si>
  <si>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</si>
  <si>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</si>
  <si>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</si>
  <si>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</si>
  <si>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</si>
  <si>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</si>
  <si>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</si>
  <si>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</si>
  <si>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</si>
  <si>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</si>
  <si>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</si>
  <si>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</si>
  <si>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</si>
  <si>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</si>
  <si>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</si>
  <si>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</si>
  <si>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</si>
  <si>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</si>
  <si>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</si>
  <si>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</si>
  <si>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</si>
  <si>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</si>
  <si>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</si>
  <si>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</si>
  <si>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</si>
  <si>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</si>
  <si>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</si>
  <si>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</si>
  <si>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</si>
  <si>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</si>
  <si>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</si>
  <si>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</si>
  <si>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</si>
  <si>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</si>
  <si>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</si>
  <si>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</si>
  <si>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</si>
  <si>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</si>
  <si>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</si>
  <si>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</si>
  <si>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</si>
  <si>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</si>
  <si>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</si>
  <si>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</si>
  <si>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</si>
  <si>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</si>
  <si>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</si>
  <si>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</si>
  <si>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</si>
  <si>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</si>
  <si>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</si>
  <si>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</si>
  <si>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</si>
  <si>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</si>
  <si>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</si>
  <si>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</si>
  <si>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</si>
  <si>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</si>
  <si>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</si>
  <si>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</si>
  <si>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</si>
  <si>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</si>
  <si>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</si>
  <si>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</si>
  <si>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</si>
  <si>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</si>
  <si>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</si>
  <si>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</si>
  <si>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</si>
  <si>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</si>
  <si>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</si>
  <si>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</si>
  <si>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</si>
  <si>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</si>
  <si>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</si>
  <si>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</si>
  <si>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</si>
  <si>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</si>
  <si>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</si>
  <si>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</si>
  <si>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</si>
  <si>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</si>
  <si>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</si>
  <si>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</si>
  <si>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</si>
  <si>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</si>
  <si>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</si>
  <si>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</si>
  <si>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</si>
  <si>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</si>
  <si>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</si>
  <si>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</si>
  <si>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</si>
  <si>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</si>
  <si>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</si>
  <si>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</si>
  <si>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</si>
  <si>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</si>
  <si>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</si>
  <si>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</si>
  <si>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</si>
  <si>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</si>
  <si>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</si>
  <si>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</si>
  <si>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</si>
  <si>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</si>
  <si>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</si>
  <si>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</si>
  <si>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</si>
  <si>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</si>
  <si>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</si>
  <si>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</si>
  <si>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</si>
  <si>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</si>
  <si>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</si>
  <si>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</si>
  <si>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</si>
  <si>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</si>
  <si>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</si>
  <si>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</si>
  <si>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</si>
  <si>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</si>
  <si>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</si>
  <si>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</si>
  <si>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</si>
  <si>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</si>
  <si>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</si>
  <si>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</si>
  <si>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</si>
  <si>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</si>
  <si>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</si>
  <si>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</si>
  <si>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</si>
  <si>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</si>
  <si>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</si>
  <si>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</si>
  <si>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</si>
  <si>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</si>
  <si>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</si>
  <si>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</si>
  <si>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</si>
  <si>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</si>
  <si>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</si>
  <si>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</si>
  <si>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</si>
  <si>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</si>
  <si>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</si>
  <si>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</si>
  <si>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</si>
  <si>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</si>
  <si>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</si>
  <si>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</si>
  <si>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</si>
  <si>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</si>
  <si>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</si>
  <si>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</si>
  <si>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</si>
  <si>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</si>
  <si>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</si>
  <si>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</si>
  <si>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</si>
  <si>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</si>
  <si>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</si>
  <si>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</si>
  <si>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</si>
  <si>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</si>
  <si>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</si>
  <si>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</si>
  <si>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</si>
  <si>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</si>
  <si>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</si>
  <si>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</si>
  <si>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</si>
  <si>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</si>
  <si>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</si>
  <si>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</si>
  <si>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</si>
  <si>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</si>
  <si>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</si>
  <si>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</si>
  <si>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</si>
  <si>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</si>
  <si>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</si>
  <si>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</si>
  <si>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</si>
  <si>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</si>
  <si>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</si>
  <si>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</si>
  <si>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</si>
  <si>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</si>
  <si>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</si>
  <si>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</si>
  <si>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</si>
  <si>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</si>
  <si>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</si>
  <si>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</si>
  <si>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</si>
  <si>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</si>
  <si>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</si>
  <si>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</si>
  <si>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</si>
  <si>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</si>
  <si>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</si>
  <si>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</si>
  <si>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</si>
  <si>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</si>
  <si>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</si>
  <si>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</si>
  <si>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</si>
  <si>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</si>
  <si>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</si>
  <si>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</si>
  <si>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</si>
  <si>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</si>
  <si>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</si>
  <si>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</si>
  <si>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</si>
  <si>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</si>
  <si>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</si>
  <si>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</si>
  <si>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</si>
  <si>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</si>
  <si>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</si>
  <si>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</si>
  <si>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</si>
  <si>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</si>
  <si>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</si>
  <si>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</si>
  <si>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</si>
  <si>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</si>
  <si>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</si>
  <si>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</si>
  <si>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</si>
  <si>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</si>
  <si>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</si>
  <si>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</si>
  <si>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</si>
  <si>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</si>
  <si>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</si>
  <si>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</si>
  <si>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</si>
  <si>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</si>
  <si>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</si>
  <si>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</si>
  <si>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</si>
  <si>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</si>
  <si>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</si>
  <si>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</si>
  <si>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</si>
  <si>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</si>
  <si>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</si>
  <si>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</si>
  <si>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</si>
  <si>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</si>
  <si>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</si>
  <si>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</si>
  <si>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</si>
  <si>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</si>
  <si>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</si>
  <si>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</si>
  <si>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</si>
  <si>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</si>
  <si>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</si>
  <si>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</si>
  <si>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</si>
  <si>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</si>
  <si>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</si>
  <si>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</si>
  <si>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</si>
  <si>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</si>
  <si>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</si>
  <si>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</si>
  <si>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</si>
  <si>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</si>
  <si>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</si>
  <si>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</si>
  <si>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</si>
  <si>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</si>
  <si>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</si>
  <si>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</si>
  <si>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</si>
  <si>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</si>
  <si>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</si>
  <si>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</si>
  <si>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</si>
  <si>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</si>
  <si>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</si>
  <si>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</si>
  <si>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</si>
  <si>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</si>
  <si>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</si>
  <si>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</si>
  <si>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</si>
  <si>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</si>
  <si>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</si>
  <si>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</si>
  <si>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</si>
  <si>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</si>
  <si>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</si>
  <si>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</si>
  <si>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</si>
  <si>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</si>
  <si>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</si>
  <si>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</si>
  <si>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</si>
  <si>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</si>
  <si>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</si>
  <si>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</si>
  <si>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</si>
  <si>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</si>
  <si>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</si>
  <si>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</si>
  <si>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</si>
  <si>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</si>
  <si>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</si>
  <si>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</si>
  <si>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</si>
  <si>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</si>
  <si>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</si>
  <si>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</si>
  <si>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</si>
  <si>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</si>
  <si>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</si>
  <si>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</si>
  <si>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</si>
  <si>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</si>
  <si>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</si>
  <si>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</si>
  <si>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</si>
  <si>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</si>
  <si>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</si>
  <si>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</si>
  <si>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</si>
  <si>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</si>
  <si>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</si>
  <si>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</si>
  <si>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</si>
  <si>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</si>
  <si>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</si>
  <si>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</si>
  <si>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</si>
  <si>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</si>
  <si>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</si>
  <si>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</si>
  <si>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</si>
  <si>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</si>
  <si>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</si>
  <si>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</si>
  <si>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</si>
  <si>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</si>
  <si>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</si>
  <si>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</si>
  <si>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</si>
  <si>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</si>
  <si>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</si>
  <si>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</si>
  <si>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</si>
  <si>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</si>
  <si>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</si>
  <si>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</si>
  <si>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</si>
  <si>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</si>
  <si>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</si>
  <si>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</si>
  <si>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</si>
  <si>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</si>
  <si>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</si>
  <si>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</si>
  <si>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</si>
  <si>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</si>
  <si>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</si>
  <si>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</si>
  <si>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</si>
  <si>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</si>
  <si>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</si>
  <si>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</si>
  <si>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</si>
  <si>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</si>
  <si>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</si>
  <si>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</si>
  <si>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</si>
  <si>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</si>
  <si>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</si>
  <si>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</si>
  <si>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</si>
  <si>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</si>
  <si>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</si>
  <si>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</si>
  <si>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</si>
  <si>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</si>
  <si>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</si>
  <si>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</si>
  <si>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</si>
  <si>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</si>
  <si>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</si>
  <si>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</si>
  <si>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</si>
  <si>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</si>
  <si>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</si>
  <si>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</si>
  <si>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</si>
  <si>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</si>
  <si>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</si>
  <si>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</si>
  <si>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</si>
  <si>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</si>
  <si>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</si>
  <si>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</si>
  <si>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</si>
  <si>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</si>
  <si>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</si>
  <si>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</si>
  <si>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</si>
  <si>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</si>
  <si>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</si>
  <si>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</si>
  <si>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</si>
  <si>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</si>
  <si>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</si>
  <si>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</si>
  <si>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</si>
  <si>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</si>
  <si>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</si>
  <si>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</si>
  <si>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</si>
  <si>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</si>
  <si>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</si>
  <si>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</si>
  <si>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</si>
  <si>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</si>
  <si>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</si>
  <si>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</si>
  <si>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</si>
  <si>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</si>
  <si>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</si>
  <si>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</si>
  <si>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</si>
  <si>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</si>
  <si>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</si>
  <si>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</si>
  <si>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</si>
  <si>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</si>
  <si>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</si>
  <si>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</si>
  <si>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</si>
  <si>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</si>
  <si>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</si>
  <si>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</si>
  <si>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</si>
  <si>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</si>
  <si>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</si>
  <si>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</si>
  <si>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</si>
  <si>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</si>
  <si>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</si>
  <si>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</si>
  <si>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</si>
  <si>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</si>
  <si>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</si>
  <si>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</si>
  <si>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</si>
  <si>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</si>
  <si>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</si>
  <si>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</si>
  <si>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</si>
  <si>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</si>
  <si>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</si>
  <si>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</si>
  <si>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</si>
  <si>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</si>
  <si>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</si>
  <si>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</si>
  <si>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</si>
  <si>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</si>
  <si>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</si>
  <si>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</si>
  <si>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</si>
  <si>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</si>
  <si>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</si>
  <si>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</si>
  <si>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</si>
  <si>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</si>
  <si>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</si>
  <si>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</si>
  <si>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</si>
  <si>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</si>
  <si>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</si>
  <si>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</si>
  <si>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</si>
  <si>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</si>
  <si>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</si>
  <si>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</si>
  <si>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</si>
  <si>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</si>
  <si>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</si>
  <si>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</si>
  <si>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</si>
  <si>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</si>
  <si>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</si>
  <si>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</si>
  <si>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</si>
  <si>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</si>
  <si>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</si>
  <si>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</si>
  <si>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</si>
  <si>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</si>
  <si>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</si>
  <si>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</si>
  <si>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</si>
  <si>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</si>
  <si>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</si>
  <si>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</si>
  <si>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</si>
  <si>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</si>
  <si>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</si>
  <si>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</si>
  <si>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</si>
  <si>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</si>
  <si>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</si>
  <si>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</si>
  <si>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</si>
  <si>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</si>
  <si>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</si>
  <si>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</si>
  <si>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</si>
  <si>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</si>
  <si>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</si>
  <si>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</si>
  <si>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</si>
  <si>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</si>
  <si>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</si>
  <si>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</si>
  <si>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</si>
  <si>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</si>
  <si>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</si>
  <si>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</si>
  <si>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</si>
  <si>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</si>
  <si>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</si>
  <si>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</si>
  <si>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</si>
  <si>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</si>
  <si>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</si>
  <si>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</si>
  <si>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</si>
  <si>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</si>
  <si>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</si>
  <si>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</si>
  <si>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</si>
  <si>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</si>
  <si>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</si>
  <si>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</si>
  <si>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</si>
  <si>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</si>
  <si>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</si>
  <si>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</si>
  <si>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</si>
  <si>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</si>
  <si>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</si>
  <si>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</si>
  <si>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</si>
  <si>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</si>
  <si>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</si>
  <si>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</si>
  <si>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</si>
  <si>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</si>
  <si>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</si>
  <si>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</si>
  <si>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</si>
  <si>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</si>
  <si>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</si>
  <si>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</si>
  <si>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</si>
  <si>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</si>
  <si>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</si>
  <si>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</si>
  <si>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</si>
  <si>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</si>
  <si>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</si>
  <si>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</si>
  <si>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</si>
  <si>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</si>
  <si>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</si>
  <si>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</si>
  <si>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</si>
  <si>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</si>
  <si>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</si>
  <si>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</si>
  <si>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</si>
  <si>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</si>
  <si>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</si>
  <si>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</si>
  <si>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</si>
  <si>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</si>
  <si>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</si>
  <si>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</si>
  <si>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</si>
  <si>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</si>
  <si>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</si>
  <si>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</si>
  <si>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</si>
  <si>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</si>
  <si>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</si>
  <si>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</si>
  <si>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</si>
  <si>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</si>
  <si>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</si>
  <si>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</si>
  <si>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</si>
  <si>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</si>
  <si>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</si>
  <si>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</si>
  <si>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</si>
  <si>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</si>
  <si>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</si>
  <si>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</si>
  <si>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</si>
  <si>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</si>
  <si>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</si>
  <si>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</si>
  <si>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</si>
  <si>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</si>
  <si>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</si>
  <si>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</si>
  <si>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</si>
  <si>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</si>
  <si>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</si>
  <si>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</si>
  <si>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</si>
  <si>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</si>
  <si>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</si>
  <si>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</si>
  <si>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</si>
  <si>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</si>
  <si>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</si>
  <si>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</si>
  <si>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</si>
  <si>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</si>
  <si>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</si>
  <si>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</si>
  <si>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</si>
  <si>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</si>
  <si>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</si>
  <si>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</si>
  <si>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</si>
  <si>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</si>
  <si>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</si>
  <si>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</si>
  <si>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</si>
  <si>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</si>
  <si>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</si>
  <si>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</si>
  <si>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</si>
  <si>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</si>
  <si>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</si>
  <si>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</si>
  <si>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</si>
  <si>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</si>
  <si>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</si>
  <si>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</si>
  <si>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</si>
  <si>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</si>
  <si>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</si>
  <si>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</si>
  <si>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</si>
  <si>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</si>
  <si>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</si>
  <si>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</si>
  <si>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</si>
  <si>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</si>
  <si>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</si>
  <si>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</si>
  <si>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</si>
  <si>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</si>
  <si>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</si>
  <si>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</si>
  <si>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</si>
  <si>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</si>
  <si>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</si>
  <si>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</si>
  <si>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</si>
  <si>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</si>
  <si>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</si>
  <si>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</si>
  <si>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</si>
  <si>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</si>
  <si>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</si>
  <si>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</si>
  <si>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</si>
  <si>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</si>
  <si>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</si>
  <si>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</si>
  <si>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</si>
  <si>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</si>
  <si>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</si>
  <si>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</si>
  <si>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</si>
  <si>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</si>
  <si>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</si>
  <si>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</si>
  <si>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</si>
  <si>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</si>
  <si>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</si>
  <si>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</si>
  <si>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</si>
  <si>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</si>
  <si>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</si>
  <si>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</si>
  <si>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</si>
  <si>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</si>
  <si>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</si>
  <si>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</si>
  <si>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</si>
  <si>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</si>
  <si>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</si>
  <si>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</si>
  <si>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</si>
  <si>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</si>
  <si>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</si>
  <si>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</si>
  <si>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</si>
  <si>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</si>
  <si>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</si>
  <si>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</si>
  <si>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</si>
  <si>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</si>
  <si>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</si>
  <si>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</si>
  <si>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</si>
  <si>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</si>
  <si>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</si>
  <si>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</si>
  <si>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</si>
  <si>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</si>
  <si>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</si>
  <si>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</si>
  <si>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</si>
  <si>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</si>
  <si>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</si>
  <si>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</si>
  <si>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</si>
  <si>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</si>
  <si>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</si>
  <si>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</si>
  <si>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</si>
  <si>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</si>
  <si>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</si>
  <si>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</si>
  <si>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</si>
  <si>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</si>
  <si>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</si>
  <si>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</si>
  <si>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</si>
  <si>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</si>
  <si>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</si>
  <si>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</si>
  <si>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</si>
  <si>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</si>
  <si>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</si>
  <si>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</si>
  <si>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</si>
  <si>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</si>
  <si>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</si>
  <si>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</si>
  <si>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</si>
  <si>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</si>
  <si>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</si>
  <si>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</si>
  <si>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</si>
  <si>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</si>
  <si>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</si>
  <si>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</si>
  <si>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</si>
  <si>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</si>
  <si>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</si>
  <si>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</si>
  <si>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</si>
  <si>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</si>
  <si>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</si>
  <si>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</si>
  <si>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</si>
  <si>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</si>
  <si>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</si>
  <si>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</si>
  <si>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</si>
  <si>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</si>
  <si>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</si>
  <si>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</si>
  <si>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</si>
  <si>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</si>
  <si>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</si>
  <si>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</si>
  <si>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</si>
  <si>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</si>
  <si>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</si>
  <si>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</si>
  <si>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</si>
  <si>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</si>
  <si>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</si>
  <si>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</si>
  <si>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</si>
  <si>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</si>
  <si>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</si>
  <si>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</si>
  <si>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</si>
  <si>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</si>
  <si>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</si>
  <si>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</si>
  <si>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</si>
  <si>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</si>
  <si>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</si>
  <si>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</si>
  <si>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</si>
  <si>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</si>
  <si>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</si>
  <si>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</si>
  <si>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</si>
  <si>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</si>
  <si>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</si>
  <si>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</si>
  <si>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</si>
  <si>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</si>
  <si>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</si>
  <si>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</si>
  <si>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</si>
  <si>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</si>
  <si>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</si>
  <si>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</si>
  <si>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</si>
  <si>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</si>
  <si>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</si>
  <si>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</si>
  <si>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</si>
  <si>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</si>
  <si>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</si>
  <si>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</si>
  <si>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</si>
  <si>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</si>
  <si>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</si>
  <si>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</si>
  <si>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</si>
  <si>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</si>
  <si>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</si>
  <si>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</si>
  <si>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</si>
  <si>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</si>
  <si>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</si>
  <si>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</si>
  <si>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</si>
  <si>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</si>
  <si>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</si>
  <si>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</si>
  <si>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</si>
  <si>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</si>
  <si>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</si>
  <si>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</si>
  <si>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</si>
  <si>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</si>
  <si>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</si>
  <si>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</si>
  <si>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</si>
  <si>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</si>
  <si>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</si>
  <si>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</si>
  <si>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</si>
  <si>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</si>
  <si>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</si>
  <si>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</si>
  <si>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</si>
  <si>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</si>
  <si>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</si>
  <si>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</si>
  <si>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</si>
  <si>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</si>
  <si>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</si>
  <si>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</si>
  <si>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</si>
  <si>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</si>
  <si>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</si>
  <si>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</si>
  <si>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</si>
  <si>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</si>
  <si>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</si>
  <si>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</si>
  <si>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</si>
  <si>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</si>
  <si>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</si>
  <si>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</si>
  <si>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</si>
  <si>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</si>
  <si>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</si>
  <si>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</si>
  <si>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</si>
  <si>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</si>
  <si>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</si>
  <si>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</si>
  <si>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</si>
  <si>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</si>
  <si>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</si>
  <si>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</si>
  <si>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</si>
  <si>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</si>
  <si>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</si>
  <si>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</si>
  <si>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</si>
  <si>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</si>
  <si>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</si>
  <si>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</si>
  <si>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</si>
  <si>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</si>
  <si>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</si>
  <si>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</si>
  <si>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</si>
  <si>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</si>
  <si>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</si>
  <si>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</si>
  <si>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</si>
  <si>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</si>
  <si>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</si>
  <si>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</si>
  <si>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</si>
  <si>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</si>
  <si>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</si>
  <si>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</si>
  <si>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</si>
  <si>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</si>
  <si>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</si>
  <si>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</si>
  <si>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</si>
  <si>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</si>
  <si>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</si>
  <si>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</si>
  <si>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</si>
  <si>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</si>
  <si>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</si>
  <si>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</si>
  <si>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</si>
  <si>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</si>
  <si>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</si>
  <si>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</si>
  <si>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</si>
  <si>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</si>
  <si>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</si>
  <si>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</si>
  <si>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</si>
  <si>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</si>
  <si>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</si>
  <si>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</si>
  <si>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</si>
  <si>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</si>
  <si>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</si>
  <si>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</si>
  <si>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</si>
  <si>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</si>
  <si>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</si>
  <si>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</si>
  <si>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</si>
  <si>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</si>
  <si>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</si>
  <si>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</si>
  <si>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</si>
  <si>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</si>
  <si>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</si>
  <si>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</si>
  <si>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</si>
  <si>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</si>
  <si>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</si>
  <si>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</si>
  <si>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</si>
  <si>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</si>
  <si>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</si>
  <si>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</si>
  <si>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</si>
  <si>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</si>
  <si>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</si>
  <si>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</si>
  <si>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</si>
  <si>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</si>
  <si>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</si>
  <si>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</si>
  <si>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</si>
  <si>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</si>
  <si>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</si>
  <si>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</si>
  <si>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</si>
  <si>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</si>
  <si>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</si>
  <si>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</si>
  <si>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</si>
  <si>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</si>
  <si>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</si>
  <si>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</si>
  <si>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</si>
  <si>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</si>
  <si>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</si>
  <si>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</si>
  <si>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</si>
  <si>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</si>
  <si>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</si>
  <si>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</si>
  <si>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</si>
  <si>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</si>
  <si>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</si>
  <si>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</si>
  <si>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</si>
  <si>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</si>
  <si>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</si>
  <si>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</si>
  <si>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</si>
  <si>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</si>
  <si>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</si>
  <si>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</si>
  <si>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</si>
  <si>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</si>
  <si>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</si>
  <si>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</si>
  <si>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</si>
  <si>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</si>
  <si>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</si>
  <si>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</si>
  <si>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</si>
  <si>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</si>
  <si>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</si>
  <si>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</si>
  <si>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</si>
  <si>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</si>
  <si>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</si>
  <si>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</si>
  <si>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</si>
  <si>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</si>
  <si>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</si>
  <si>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</si>
  <si>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</si>
  <si>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</si>
  <si>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</si>
  <si>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</si>
  <si>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</si>
  <si>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</si>
  <si>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</si>
  <si>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</si>
  <si>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</si>
  <si>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</si>
  <si>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</si>
  <si>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</si>
  <si>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</si>
  <si>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</si>
  <si>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</si>
  <si>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</si>
  <si>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</si>
  <si>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</si>
  <si>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</si>
  <si>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</si>
  <si>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</si>
  <si>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</si>
  <si>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</si>
  <si>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</si>
  <si>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</si>
  <si>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</si>
  <si>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</si>
  <si>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</si>
  <si>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</si>
  <si>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</si>
  <si>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</si>
  <si>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</si>
  <si>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</si>
  <si>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</si>
  <si>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</si>
  <si>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</si>
  <si>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</si>
  <si>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</si>
  <si>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</si>
  <si>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</si>
  <si>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</si>
  <si>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</si>
  <si>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</si>
  <si>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</si>
  <si>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</si>
  <si>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</si>
  <si>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</si>
  <si>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</si>
  <si>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</si>
  <si>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</si>
  <si>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</si>
  <si>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</si>
  <si>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</si>
  <si>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</si>
  <si>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</si>
  <si>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</si>
  <si>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</si>
  <si>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</si>
  <si>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</si>
  <si>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</si>
  <si>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</si>
  <si>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</si>
  <si>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</si>
  <si>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</si>
  <si>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</si>
  <si>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</si>
  <si>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</si>
  <si>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</si>
  <si>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</si>
  <si>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</si>
  <si>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</si>
  <si>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</si>
  <si>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</si>
  <si>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</si>
  <si>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</si>
  <si>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</si>
  <si>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</si>
  <si>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</si>
  <si>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</si>
  <si>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</si>
  <si>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</si>
  <si>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</si>
  <si>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</si>
  <si>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</si>
  <si>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</si>
  <si>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</si>
  <si>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</si>
  <si>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</si>
  <si>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</si>
  <si>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</si>
  <si>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</si>
  <si>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</si>
  <si>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</si>
  <si>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</si>
  <si>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</si>
  <si>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</si>
  <si>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</si>
  <si>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</si>
  <si>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</si>
  <si>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</si>
  <si>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</si>
  <si>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</si>
  <si>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</si>
  <si>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</si>
  <si>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</si>
  <si>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</si>
  <si>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</si>
  <si>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</si>
  <si>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</si>
  <si>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</si>
  <si>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</si>
  <si>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</si>
  <si>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</si>
  <si>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</si>
  <si>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</si>
  <si>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</si>
  <si>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</si>
  <si>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</si>
  <si>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</si>
  <si>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</si>
  <si>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</si>
  <si>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</si>
  <si>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</si>
  <si>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</si>
  <si>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</si>
  <si>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</si>
  <si>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</si>
  <si>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</si>
  <si>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</si>
  <si>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</si>
  <si>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</si>
  <si>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</si>
  <si>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</si>
  <si>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</si>
  <si>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</si>
  <si>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</si>
  <si>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</si>
  <si>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</si>
  <si>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</si>
  <si>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</si>
  <si>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</si>
  <si>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</si>
  <si>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</si>
  <si>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</si>
  <si>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</si>
  <si>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</si>
  <si>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</si>
  <si>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</si>
  <si>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</si>
  <si>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</si>
  <si>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</si>
  <si>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</si>
  <si>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</si>
  <si>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</si>
  <si>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</si>
  <si>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</si>
  <si>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</si>
  <si>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</si>
  <si>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</si>
  <si>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</si>
  <si>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</si>
  <si>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</si>
  <si>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</si>
  <si>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</si>
  <si>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</si>
  <si>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</si>
  <si>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</si>
  <si>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</si>
  <si>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</si>
  <si>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</si>
  <si>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</si>
  <si>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</si>
  <si>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</si>
  <si>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</si>
  <si>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</si>
  <si>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</si>
  <si>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</si>
  <si>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</si>
  <si>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</si>
  <si>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</si>
  <si>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</si>
  <si>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</si>
  <si>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</si>
  <si>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</si>
  <si>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</si>
  <si>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</si>
  <si>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</si>
  <si>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</si>
  <si>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</si>
  <si>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</si>
  <si>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</si>
  <si>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</si>
  <si>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</si>
  <si>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</si>
  <si>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</si>
  <si>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</si>
  <si>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</si>
  <si>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</si>
  <si>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</si>
  <si>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</si>
  <si>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</si>
  <si>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</si>
  <si>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</si>
  <si>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</si>
  <si>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</si>
  <si>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</si>
  <si>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</si>
  <si>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</si>
  <si>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</si>
  <si>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</si>
  <si>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</si>
  <si>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</si>
  <si>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</si>
  <si>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</si>
  <si>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</si>
  <si>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</si>
  <si>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</si>
  <si>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</si>
  <si>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</si>
  <si>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</si>
  <si>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</si>
  <si>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</si>
  <si>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</si>
  <si>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</si>
  <si>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</si>
  <si>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</si>
  <si>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</si>
  <si>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</si>
  <si>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</si>
  <si>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</si>
  <si>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</si>
  <si>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</si>
  <si>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</si>
  <si>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</si>
  <si>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</si>
  <si>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</si>
  <si>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</si>
  <si>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</si>
  <si>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</si>
  <si>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</si>
  <si>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</si>
  <si>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</si>
  <si>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</si>
  <si>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</si>
  <si>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</si>
  <si>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</si>
  <si>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</si>
  <si>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</si>
  <si>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</si>
  <si>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</si>
  <si>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</si>
  <si>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</si>
  <si>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</si>
  <si>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</si>
  <si>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</si>
  <si>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</si>
  <si>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</si>
  <si>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</si>
  <si>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</si>
  <si>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</si>
  <si>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</si>
  <si>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</si>
  <si>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</si>
  <si>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</si>
  <si>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</si>
  <si>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</si>
  <si>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</si>
  <si>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</si>
  <si>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</si>
  <si>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</si>
  <si>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</si>
  <si>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</si>
  <si>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</si>
  <si>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</si>
  <si>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</si>
  <si>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</si>
  <si>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</si>
  <si>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</si>
  <si>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</si>
  <si>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</si>
  <si>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</si>
  <si>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</si>
  <si>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</si>
  <si>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</si>
  <si>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</si>
  <si>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</si>
  <si>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</si>
  <si>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</si>
  <si>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</si>
  <si>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</si>
  <si>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</si>
  <si>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</si>
  <si>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</si>
  <si>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</si>
  <si>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</si>
  <si>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</si>
  <si>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</si>
  <si>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</si>
  <si>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</si>
  <si>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</si>
  <si>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</si>
  <si>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</si>
  <si>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</si>
  <si>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</si>
  <si>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</si>
  <si>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</si>
  <si>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</si>
  <si>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</si>
  <si>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</si>
  <si>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</si>
  <si>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</si>
  <si>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</si>
  <si>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</si>
  <si>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</si>
  <si>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</si>
  <si>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</si>
  <si>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</si>
  <si>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</si>
  <si>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</si>
  <si>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</si>
  <si>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</si>
  <si>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</si>
  <si>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</si>
  <si>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</si>
  <si>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</si>
  <si>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</si>
  <si>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</si>
  <si>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</si>
  <si>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</si>
  <si>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</si>
  <si>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</si>
  <si>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</si>
  <si>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</si>
  <si>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</si>
  <si>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</si>
  <si>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</si>
  <si>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</si>
  <si>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</si>
  <si>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</si>
  <si>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</si>
  <si>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</si>
  <si>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</si>
  <si>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</si>
  <si>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</si>
  <si>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</si>
  <si>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</si>
  <si>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</si>
  <si>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</si>
  <si>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</si>
  <si>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</si>
  <si>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</si>
  <si>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</si>
  <si>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</si>
  <si>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</si>
  <si>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</si>
  <si>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</si>
  <si>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</si>
  <si>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</si>
  <si>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</si>
  <si>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</si>
  <si>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</si>
  <si>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</si>
  <si>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</si>
  <si>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</si>
  <si>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</si>
  <si>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</si>
  <si>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</si>
  <si>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</si>
  <si>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</si>
  <si>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</si>
  <si>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</si>
  <si>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</si>
  <si>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</si>
  <si>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</si>
  <si>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</si>
  <si>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</si>
  <si>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</si>
  <si>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</si>
  <si>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</si>
  <si>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</si>
  <si>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</si>
  <si>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</si>
  <si>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</si>
  <si>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</si>
  <si>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</si>
  <si>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</si>
  <si>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</si>
  <si>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</si>
  <si>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</si>
  <si>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</si>
  <si>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</si>
  <si>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</si>
  <si>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</si>
  <si>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</si>
  <si>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</si>
  <si>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</si>
  <si>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</si>
  <si>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</si>
  <si>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</si>
  <si>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</si>
  <si>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</si>
  <si>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</si>
  <si>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</si>
  <si>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</si>
  <si>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</si>
  <si>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</si>
  <si>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</si>
  <si>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</si>
  <si>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</si>
  <si>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</si>
  <si>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</si>
  <si>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</si>
  <si>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</si>
  <si>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</si>
  <si>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</si>
  <si>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</si>
  <si>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</si>
  <si>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</si>
  <si>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</si>
  <si>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</si>
  <si>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</si>
  <si>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</si>
  <si>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</si>
  <si>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</si>
  <si>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</si>
  <si>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</si>
  <si>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</si>
  <si>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</si>
  <si>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</si>
  <si>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</si>
  <si>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</si>
  <si>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</si>
  <si>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</si>
  <si>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</si>
  <si>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</si>
  <si>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</si>
  <si>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</si>
  <si>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</si>
  <si>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</si>
  <si>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</si>
  <si>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</si>
  <si>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</si>
  <si>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</si>
  <si>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</si>
  <si>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</si>
  <si>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</si>
  <si>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</si>
  <si>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</si>
  <si>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</si>
  <si>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</si>
  <si>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</si>
  <si>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</si>
  <si>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</si>
  <si>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</si>
  <si>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</si>
  <si>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</si>
  <si>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</si>
  <si>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</si>
  <si>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</si>
  <si>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</si>
  <si>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</si>
  <si>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</si>
  <si>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</si>
  <si>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</si>
  <si>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</si>
  <si>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</si>
  <si>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</si>
  <si>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</si>
  <si>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</si>
  <si>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</si>
  <si>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</si>
  <si>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</si>
  <si>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</si>
  <si>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</si>
  <si>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</si>
  <si>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</si>
  <si>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</si>
  <si>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</si>
  <si>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</si>
  <si>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</si>
  <si>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</si>
  <si>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</si>
  <si>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</si>
  <si>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</si>
  <si>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</si>
  <si>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</si>
  <si>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</si>
  <si>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</si>
  <si>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</si>
  <si>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</si>
  <si>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</si>
  <si>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</si>
  <si>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</si>
  <si>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</si>
  <si>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</si>
  <si>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</si>
  <si>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</si>
  <si>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</si>
  <si>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</si>
  <si>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</si>
  <si>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</si>
  <si>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</si>
  <si>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</si>
  <si>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</si>
  <si>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</si>
  <si>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</si>
  <si>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</si>
  <si>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</si>
  <si>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</si>
  <si>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</si>
  <si>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</si>
  <si>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</si>
  <si>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</si>
  <si>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</si>
  <si>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</si>
  <si>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</si>
  <si>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</si>
  <si>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</si>
  <si>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</si>
  <si>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</si>
  <si>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</si>
  <si>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</si>
  <si>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</si>
  <si>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</si>
  <si>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</si>
  <si>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</si>
  <si>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</si>
  <si>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</si>
  <si>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</si>
  <si>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</si>
  <si>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</si>
  <si>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</si>
  <si>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</si>
  <si>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</si>
  <si>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</si>
  <si>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</si>
  <si>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</si>
  <si>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</si>
  <si>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</si>
  <si>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</si>
  <si>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</si>
  <si>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</si>
  <si>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</si>
  <si>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</si>
  <si>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</si>
  <si>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</si>
  <si>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</si>
  <si>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</si>
  <si>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</si>
  <si>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</si>
  <si>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</si>
  <si>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</si>
  <si>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</si>
  <si>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</si>
  <si>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</si>
  <si>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</si>
  <si>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</si>
  <si>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</si>
  <si>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</si>
  <si>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</si>
  <si>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</si>
  <si>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</si>
  <si>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</si>
  <si>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</si>
  <si>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</si>
  <si>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</si>
  <si>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</si>
  <si>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</si>
  <si>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</si>
  <si>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</si>
  <si>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</si>
  <si>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</si>
  <si>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</si>
  <si>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</si>
  <si>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</si>
  <si>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</si>
  <si>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</si>
  <si>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</si>
  <si>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</si>
  <si>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</si>
  <si>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</si>
  <si>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</si>
  <si>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</si>
  <si>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</si>
  <si>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</si>
  <si>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</si>
  <si>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</si>
  <si>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</si>
  <si>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</si>
  <si>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</si>
  <si>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</si>
  <si>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</si>
  <si>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</si>
  <si>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</si>
  <si>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</si>
  <si>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</si>
  <si>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</si>
  <si>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</si>
  <si>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</si>
  <si>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</si>
  <si>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</si>
  <si>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</si>
  <si>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</si>
  <si>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</si>
  <si>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</si>
  <si>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</si>
  <si>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</si>
  <si>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</si>
  <si>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</si>
  <si>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</si>
  <si>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</si>
  <si>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</si>
  <si>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</si>
  <si>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</si>
  <si>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</si>
  <si>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</si>
  <si>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</si>
  <si>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</si>
  <si>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</si>
  <si>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</si>
  <si>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</si>
  <si>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</si>
  <si>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</si>
  <si>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</si>
  <si>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</si>
  <si>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</si>
  <si>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</si>
  <si>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</si>
  <si>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</si>
  <si>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</si>
  <si>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</si>
  <si>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</si>
  <si>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</si>
  <si>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</si>
  <si>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</si>
  <si>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</si>
  <si>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</si>
  <si>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</si>
  <si>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</si>
  <si>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</si>
  <si>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</si>
  <si>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</si>
  <si>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</si>
  <si>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</si>
  <si>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</si>
  <si>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</si>
  <si>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</si>
  <si>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</si>
  <si>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</si>
  <si>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</si>
  <si>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</si>
  <si>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</si>
  <si>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</si>
  <si>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</si>
  <si>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</si>
  <si>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</si>
  <si>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</si>
  <si>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</si>
  <si>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</si>
  <si>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</si>
  <si>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</si>
  <si>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</si>
  <si>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</si>
  <si>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</si>
  <si>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</si>
  <si>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</si>
  <si>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</si>
  <si>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</si>
  <si>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</si>
  <si>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</si>
  <si>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</si>
  <si>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</si>
  <si>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</si>
  <si>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</si>
  <si>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</si>
  <si>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</si>
  <si>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</si>
  <si>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</si>
  <si>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</si>
  <si>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</si>
  <si>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</si>
  <si>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</si>
  <si>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</si>
  <si>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</si>
  <si>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</si>
  <si>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</si>
  <si>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</si>
  <si>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</si>
  <si>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</si>
  <si>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</si>
  <si>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</si>
  <si>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</si>
  <si>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</si>
  <si>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</si>
  <si>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</si>
  <si>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</si>
  <si>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</si>
  <si>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</si>
  <si>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</si>
  <si>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</si>
  <si>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</si>
  <si>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</si>
  <si>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</si>
  <si>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</si>
  <si>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</si>
  <si>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</si>
  <si>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</si>
  <si>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</si>
  <si>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</si>
  <si>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</si>
  <si>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</si>
  <si>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</si>
  <si>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</si>
  <si>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</si>
  <si>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</si>
  <si>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</si>
  <si>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</si>
  <si>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</si>
  <si>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</si>
  <si>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</si>
  <si>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</si>
  <si>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</si>
  <si>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</si>
  <si>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</si>
  <si>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</si>
  <si>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</si>
  <si>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</si>
  <si>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</si>
  <si>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</si>
  <si>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</si>
  <si>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</si>
  <si>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</si>
  <si>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</si>
  <si>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</si>
  <si>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</si>
  <si>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</si>
  <si>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</si>
  <si>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</si>
  <si>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</si>
  <si>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</si>
  <si>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</si>
  <si>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</si>
  <si>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</si>
  <si>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</si>
  <si>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</si>
  <si>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</si>
  <si>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</si>
  <si>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</si>
  <si>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</si>
  <si>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</si>
  <si>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</si>
  <si>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</si>
  <si>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</si>
  <si>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</si>
  <si>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</si>
  <si>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</si>
  <si>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</si>
  <si>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</si>
  <si>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</si>
  <si>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</si>
  <si>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</si>
  <si>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</si>
  <si>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</si>
  <si>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</si>
  <si>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</si>
  <si>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</si>
  <si>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</si>
  <si>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</si>
  <si>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</si>
  <si>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</si>
  <si>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</si>
  <si>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</si>
  <si>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</si>
  <si>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</si>
  <si>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</si>
  <si>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</si>
  <si>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</si>
  <si>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</si>
  <si>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</si>
  <si>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</si>
  <si>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</si>
  <si>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</si>
  <si>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</si>
  <si>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</si>
  <si>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</si>
  <si>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</si>
  <si>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</si>
  <si>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</si>
  <si>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</si>
  <si>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</si>
  <si>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</si>
  <si>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</si>
  <si>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</si>
  <si>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</si>
  <si>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</si>
  <si>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</si>
  <si>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</si>
  <si>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</si>
  <si>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</si>
  <si>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</si>
  <si>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</si>
  <si>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</si>
  <si>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</si>
  <si>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</si>
  <si>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</si>
  <si>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</si>
  <si>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</si>
  <si>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</si>
  <si>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</si>
  <si>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</si>
  <si>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</si>
  <si>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</si>
  <si>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</si>
  <si>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</si>
  <si>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</si>
  <si>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</si>
  <si>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</si>
  <si>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</si>
  <si>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</si>
  <si>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</si>
  <si>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</si>
  <si>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</si>
  <si>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</si>
  <si>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</si>
  <si>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</si>
  <si>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</si>
  <si>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</si>
  <si>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</si>
  <si>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</si>
  <si>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</si>
  <si>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</si>
  <si>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</si>
  <si>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</si>
  <si>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</si>
  <si>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</si>
  <si>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</si>
  <si>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</si>
  <si>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</si>
  <si>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</si>
  <si>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</si>
  <si>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</si>
  <si>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</si>
  <si>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</si>
  <si>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</si>
  <si>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</si>
  <si>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</si>
  <si>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</si>
  <si>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</si>
  <si>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</si>
  <si>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</si>
  <si>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</si>
  <si>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</si>
  <si>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</si>
  <si>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</si>
  <si>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</si>
  <si>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</si>
  <si>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</si>
  <si>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</si>
  <si>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</si>
  <si>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</si>
  <si>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</si>
  <si>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</si>
  <si>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</si>
  <si>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</si>
  <si>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</si>
  <si>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</si>
  <si>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</si>
  <si>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</si>
  <si>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</si>
  <si>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</si>
  <si>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</si>
  <si>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</si>
  <si>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</si>
  <si>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</si>
  <si>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</si>
  <si>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</si>
  <si>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</si>
  <si>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</si>
  <si>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</si>
  <si>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</si>
  <si>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</si>
  <si>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</si>
  <si>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</si>
  <si>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</si>
  <si>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</si>
  <si>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</si>
  <si>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</si>
  <si>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</si>
  <si>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</si>
  <si>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</si>
  <si>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</si>
  <si>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</si>
  <si>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</si>
  <si>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</si>
  <si>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</si>
  <si>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</si>
  <si>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</si>
  <si>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</si>
  <si>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</si>
  <si>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</si>
  <si>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</si>
  <si>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</si>
  <si>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</si>
  <si>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</si>
  <si>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</si>
  <si>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</si>
  <si>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</si>
  <si>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</si>
  <si>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</si>
  <si>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</si>
  <si>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</si>
  <si>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</si>
  <si>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</si>
  <si>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</si>
  <si>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</si>
  <si>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</si>
  <si>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</si>
  <si>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</si>
  <si>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</si>
  <si>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</si>
  <si>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</si>
  <si>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</si>
  <si>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</si>
  <si>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</si>
  <si>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</si>
  <si>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</si>
  <si>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</si>
  <si>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</si>
  <si>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</si>
  <si>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</si>
  <si>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</si>
  <si>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</si>
  <si>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</si>
  <si>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</si>
  <si>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</si>
  <si>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</si>
  <si>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</si>
  <si>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</si>
  <si>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</si>
  <si>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</si>
  <si>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</si>
  <si>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</si>
  <si>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</si>
  <si>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</si>
  <si>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</si>
  <si>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</si>
  <si>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</si>
  <si>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</si>
  <si>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</si>
  <si>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</si>
  <si>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</si>
  <si>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</si>
  <si>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</si>
  <si>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</si>
  <si>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</si>
  <si>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</si>
  <si>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</si>
  <si>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</si>
  <si>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</si>
  <si>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</si>
  <si>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</si>
  <si>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</si>
  <si>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</si>
  <si>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</si>
  <si>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</si>
  <si>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</si>
  <si>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</si>
  <si>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</si>
  <si>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</si>
  <si>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</si>
  <si>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</si>
  <si>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</si>
  <si>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</si>
  <si>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</si>
  <si>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</si>
  <si>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</si>
  <si>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</si>
  <si>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</si>
  <si>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</si>
  <si>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</si>
  <si>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</si>
  <si>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</si>
  <si>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</si>
  <si>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</si>
  <si>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</si>
  <si>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</si>
  <si>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</si>
  <si>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</si>
  <si>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</si>
  <si>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</si>
  <si>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</si>
  <si>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</si>
  <si>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</si>
  <si>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</si>
  <si>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</si>
  <si>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</si>
  <si>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</si>
  <si>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</si>
  <si>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</si>
  <si>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</si>
  <si>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</si>
  <si>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</si>
  <si>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</si>
  <si>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</si>
  <si>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</si>
  <si>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</si>
  <si>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</si>
  <si>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</si>
  <si>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</si>
  <si>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</si>
  <si>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</si>
  <si>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</si>
  <si>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</si>
  <si>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</si>
  <si>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</si>
  <si>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</si>
  <si>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</si>
  <si>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</si>
  <si>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</si>
  <si>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</si>
  <si>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</si>
  <si>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</si>
  <si>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</si>
  <si>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</si>
  <si>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</si>
  <si>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</si>
  <si>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</si>
  <si>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</si>
  <si>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</si>
  <si>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</si>
  <si>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</si>
  <si>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</si>
  <si>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</si>
  <si>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</si>
  <si>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</si>
  <si>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</si>
  <si>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</si>
  <si>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</si>
  <si>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</si>
  <si>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</si>
  <si>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</si>
  <si>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</si>
  <si>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</si>
  <si>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</si>
  <si>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</si>
  <si>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</si>
  <si>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</si>
  <si>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</si>
  <si>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</si>
  <si>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</si>
  <si>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</si>
  <si>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</si>
  <si>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</si>
  <si>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</si>
  <si>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</si>
  <si>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</si>
  <si>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</si>
  <si>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</si>
  <si>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</si>
  <si>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</si>
  <si>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</si>
  <si>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</si>
  <si>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</si>
  <si>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</si>
  <si>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</si>
  <si>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</si>
  <si>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</si>
  <si>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</si>
  <si>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</si>
  <si>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</si>
  <si>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</si>
  <si>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</si>
  <si>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</si>
  <si>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</si>
  <si>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</si>
  <si>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</si>
  <si>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</si>
  <si>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</si>
  <si>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</si>
  <si>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</si>
  <si>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</si>
  <si>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</si>
  <si>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</si>
  <si>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</si>
  <si>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</si>
  <si>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</si>
  <si>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</si>
  <si>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</si>
  <si>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</si>
  <si>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</si>
  <si>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</si>
  <si>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</si>
  <si>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</si>
  <si>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</si>
  <si>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</si>
  <si>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</si>
  <si>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</si>
  <si>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</si>
  <si>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</si>
  <si>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</si>
  <si>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</si>
  <si>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</si>
  <si>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</si>
  <si>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</si>
  <si>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</si>
  <si>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</si>
  <si>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</si>
  <si>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</si>
  <si>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</si>
  <si>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</si>
  <si>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</si>
  <si>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</si>
  <si>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</si>
  <si>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</si>
  <si>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</si>
  <si>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</si>
  <si>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</si>
  <si>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</si>
  <si>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</si>
  <si>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</si>
  <si>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</si>
  <si>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</si>
  <si>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</si>
  <si>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</si>
  <si>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</si>
  <si>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</si>
  <si>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</si>
  <si>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</si>
  <si>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</si>
  <si>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</si>
  <si>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</si>
  <si>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</si>
  <si>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</si>
  <si>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</si>
  <si>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</si>
  <si>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</si>
  <si>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</si>
  <si>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</si>
  <si>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</si>
  <si>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</si>
  <si>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</si>
  <si>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</si>
  <si>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</si>
  <si>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</si>
  <si>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</si>
  <si>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</si>
  <si>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</si>
  <si>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</si>
  <si>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</si>
  <si>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</si>
  <si>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</si>
  <si>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</si>
  <si>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</si>
  <si>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</si>
  <si>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</si>
  <si>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</si>
  <si>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</si>
  <si>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</si>
  <si>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</si>
  <si>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</si>
  <si>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</si>
  <si>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</si>
  <si>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</si>
  <si>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</si>
  <si>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</si>
  <si>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</si>
  <si>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</si>
  <si>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</si>
  <si>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</si>
  <si>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</si>
  <si>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</si>
  <si>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</si>
  <si>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</si>
  <si>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</si>
  <si>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</si>
  <si>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</si>
  <si>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</si>
  <si>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</si>
  <si>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</si>
  <si>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</si>
  <si>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</si>
  <si>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</si>
  <si>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</si>
  <si>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</si>
  <si>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</si>
  <si>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</si>
  <si>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</si>
  <si>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</si>
  <si>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</si>
  <si>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</si>
  <si>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</si>
  <si>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</si>
  <si>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</si>
  <si>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</si>
  <si>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</si>
  <si>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</si>
  <si>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</si>
  <si>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</si>
  <si>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</si>
  <si>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</si>
  <si>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</si>
  <si>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</si>
  <si>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</si>
  <si>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</si>
  <si>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</si>
  <si>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</si>
  <si>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</si>
  <si>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</si>
  <si>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</si>
  <si>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</si>
  <si>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</si>
  <si>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</si>
  <si>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</si>
  <si>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</si>
  <si>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</si>
  <si>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</si>
  <si>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</si>
  <si>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</si>
  <si>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</si>
  <si>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</si>
  <si>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</si>
  <si>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</si>
  <si>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</si>
  <si>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</si>
  <si>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</si>
  <si>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</si>
  <si>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</si>
  <si>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</si>
  <si>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</si>
  <si>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</si>
  <si>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</si>
  <si>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</si>
  <si>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</si>
  <si>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</si>
  <si>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</si>
  <si>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</si>
  <si>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</si>
  <si>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</si>
  <si>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</si>
  <si>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</si>
  <si>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</si>
  <si>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</si>
  <si>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</si>
  <si>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</si>
  <si>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</si>
  <si>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</si>
  <si>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</si>
  <si>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</si>
  <si>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</si>
  <si>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</si>
  <si>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</si>
  <si>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</si>
  <si>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</si>
  <si>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</si>
  <si>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</si>
  <si>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</si>
  <si>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</si>
  <si>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</si>
  <si>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</si>
  <si>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</si>
  <si>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</si>
  <si>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</si>
  <si>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</si>
  <si>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</si>
  <si>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</si>
  <si>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</si>
  <si>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</si>
  <si>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</si>
  <si>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</si>
  <si>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</si>
  <si>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</si>
  <si>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</si>
  <si>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</si>
  <si>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</si>
  <si>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</si>
  <si>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</si>
  <si>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</si>
  <si>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</si>
  <si>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</si>
  <si>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</si>
  <si>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</si>
  <si>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</si>
  <si>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</si>
  <si>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</si>
  <si>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</si>
  <si>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</si>
  <si>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</si>
  <si>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</si>
  <si>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</si>
  <si>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</si>
  <si>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</si>
  <si>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</si>
  <si>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</si>
  <si>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</si>
  <si>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</si>
  <si>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</si>
  <si>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</si>
  <si>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</si>
  <si>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</si>
  <si>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</si>
  <si>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</si>
  <si>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</si>
  <si>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</si>
  <si>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</si>
  <si>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</si>
  <si>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</si>
  <si>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</si>
  <si>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</si>
  <si>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</si>
  <si>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</si>
  <si>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</si>
  <si>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</si>
  <si>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</si>
  <si>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</si>
  <si>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</si>
  <si>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</si>
  <si>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</si>
  <si>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</si>
  <si>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</si>
  <si>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</si>
  <si>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</si>
  <si>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</si>
  <si>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</si>
  <si>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</si>
  <si>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</si>
  <si>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</si>
  <si>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</si>
  <si>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</si>
  <si>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</si>
  <si>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</si>
  <si>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</si>
  <si>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</si>
  <si>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</si>
  <si>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</si>
  <si>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</si>
  <si>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</si>
  <si>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</si>
  <si>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</si>
  <si>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</si>
  <si>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</si>
  <si>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</si>
  <si>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</si>
  <si>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</si>
  <si>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</si>
  <si>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</si>
  <si>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</si>
  <si>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</si>
  <si>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</si>
  <si>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</si>
  <si>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</si>
  <si>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</si>
  <si>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</si>
  <si>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</si>
  <si>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</si>
  <si>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</si>
  <si>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</si>
  <si>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</si>
  <si>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</si>
  <si>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</si>
  <si>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</si>
  <si>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</si>
  <si>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</si>
  <si>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</si>
  <si>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</si>
  <si>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</si>
  <si>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</si>
  <si>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</si>
  <si>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</si>
  <si>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</si>
  <si>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</si>
  <si>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</si>
  <si>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</si>
  <si>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</si>
  <si>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</si>
  <si>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</si>
  <si>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</si>
  <si>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</si>
  <si>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</si>
  <si>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</si>
  <si>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</si>
  <si>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</si>
  <si>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</si>
  <si>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</si>
  <si>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</si>
  <si>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</si>
  <si>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</si>
  <si>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</si>
  <si>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</si>
  <si>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</si>
  <si>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</si>
  <si>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</si>
  <si>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</si>
  <si>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</si>
  <si>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</si>
  <si>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</si>
  <si>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</si>
  <si>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</si>
  <si>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</si>
  <si>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</si>
  <si>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</si>
  <si>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</si>
  <si>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</si>
  <si>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</si>
  <si>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</si>
  <si>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</si>
  <si>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</si>
  <si>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</si>
  <si>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</si>
  <si>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</si>
  <si>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</si>
  <si>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</si>
  <si>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</si>
  <si>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</si>
  <si>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</si>
  <si>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</si>
  <si>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</si>
  <si>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</si>
  <si>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</si>
  <si>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</si>
  <si>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</si>
  <si>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</si>
  <si>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</si>
  <si>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</si>
  <si>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</si>
  <si>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</si>
  <si>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</si>
  <si>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</si>
  <si>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</si>
  <si>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</si>
  <si>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</si>
  <si>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</si>
  <si>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</si>
  <si>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</si>
  <si>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</si>
  <si>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</si>
  <si>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</si>
  <si>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</si>
  <si>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</si>
  <si>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</si>
  <si>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</si>
  <si>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</si>
  <si>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</si>
  <si>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</si>
  <si>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</si>
  <si>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</si>
  <si>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</si>
  <si>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</si>
  <si>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</si>
  <si>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</si>
  <si>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</si>
  <si>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</si>
  <si>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</si>
  <si>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</si>
  <si>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</si>
  <si>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</si>
  <si>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</si>
  <si>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</si>
  <si>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</si>
  <si>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</si>
  <si>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</si>
  <si>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</si>
  <si>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</si>
  <si>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</si>
  <si>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</si>
  <si>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</si>
  <si>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</si>
  <si>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</si>
  <si>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</si>
  <si>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</si>
  <si>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</si>
  <si>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</si>
  <si>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</si>
  <si>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</si>
  <si>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</si>
  <si>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</si>
  <si>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</si>
  <si>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</si>
  <si>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</si>
  <si>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</si>
  <si>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</si>
  <si>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</si>
  <si>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</si>
  <si>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</si>
  <si>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</si>
  <si>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</si>
  <si>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</si>
  <si>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</si>
  <si>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</si>
  <si>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</si>
  <si>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</si>
  <si>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</si>
  <si>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</si>
  <si>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</si>
  <si>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</si>
  <si>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</si>
  <si>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</si>
  <si>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</si>
  <si>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</si>
  <si>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</si>
  <si>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</si>
  <si>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</si>
  <si>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</si>
  <si>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</si>
  <si>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</si>
  <si>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</si>
  <si>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</si>
  <si>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</si>
  <si>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</si>
  <si>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</si>
  <si>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</si>
  <si>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</si>
  <si>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</si>
  <si>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</si>
  <si>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</si>
  <si>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</si>
  <si>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</si>
  <si>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</si>
  <si>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</si>
  <si>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</si>
  <si>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</si>
  <si>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</si>
  <si>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</si>
  <si>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</si>
  <si>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</si>
  <si>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</si>
  <si>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</si>
  <si>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</si>
  <si>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</si>
  <si>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</si>
  <si>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</si>
  <si>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</si>
  <si>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</si>
  <si>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</si>
  <si>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</si>
  <si>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</si>
  <si>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</si>
  <si>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</si>
  <si>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</si>
  <si>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</si>
  <si>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</si>
  <si>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</si>
  <si>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</si>
  <si>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</si>
  <si>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</si>
  <si>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</si>
  <si>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</si>
  <si>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</si>
  <si>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</si>
  <si>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</si>
  <si>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</si>
  <si>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</si>
  <si>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</si>
  <si>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</si>
  <si>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</si>
  <si>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</si>
  <si>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</si>
  <si>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</si>
  <si>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</si>
  <si>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</si>
  <si>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</si>
  <si>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</si>
  <si>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</si>
  <si>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</si>
  <si>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</si>
  <si>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</si>
  <si>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</si>
  <si>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</si>
  <si>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</si>
  <si>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</si>
  <si>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</si>
  <si>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</si>
  <si>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</si>
  <si>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</si>
  <si>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</si>
  <si>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</si>
  <si>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</si>
  <si>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</si>
  <si>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</si>
  <si>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</si>
  <si>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</si>
  <si>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</si>
  <si>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</si>
  <si>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</si>
  <si>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</si>
  <si>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</si>
  <si>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</si>
  <si>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</si>
  <si>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</si>
  <si>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</si>
  <si>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</si>
  <si>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</si>
  <si>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</si>
  <si>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</si>
  <si>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</si>
  <si>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</si>
  <si>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</si>
  <si>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</si>
  <si>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</si>
  <si>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</si>
  <si>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</si>
  <si>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</si>
  <si>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</si>
  <si>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</si>
  <si>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</si>
  <si>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</si>
  <si>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</si>
  <si>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</si>
  <si>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</si>
  <si>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</si>
  <si>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</si>
  <si>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</si>
  <si>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</si>
  <si>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</si>
  <si>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</si>
  <si>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</si>
  <si>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</si>
  <si>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</si>
  <si>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</si>
  <si>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</si>
  <si>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</si>
  <si>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</si>
  <si>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</si>
  <si>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</si>
  <si>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</si>
  <si>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</si>
  <si>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</si>
  <si>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</si>
  <si>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</si>
  <si>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</si>
  <si>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</si>
  <si>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</si>
  <si>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</si>
  <si>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</si>
  <si>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</si>
  <si>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</si>
  <si>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</si>
  <si>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</si>
  <si>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</si>
  <si>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</si>
  <si>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</si>
  <si>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</si>
  <si>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</si>
  <si>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</si>
  <si>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</si>
  <si>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</si>
  <si>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</si>
  <si>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</si>
  <si>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</si>
  <si>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</si>
  <si>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</si>
  <si>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</si>
  <si>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</si>
  <si>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</si>
  <si>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</si>
  <si>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</si>
  <si>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</si>
  <si>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</si>
  <si>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</si>
  <si>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</si>
  <si>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</si>
  <si>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</si>
  <si>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</si>
  <si>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</si>
  <si>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</si>
  <si>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</si>
  <si>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</si>
  <si>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</si>
  <si>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</si>
  <si>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</si>
  <si>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</si>
  <si>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</si>
  <si>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</si>
  <si>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</si>
  <si>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</si>
  <si>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</si>
  <si>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</si>
  <si>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</si>
  <si>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</si>
  <si>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</si>
  <si>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</si>
  <si>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</si>
  <si>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</si>
  <si>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</si>
  <si>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</si>
  <si>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</si>
  <si>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</si>
  <si>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</si>
  <si>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</si>
  <si>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</si>
  <si>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</si>
  <si>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</si>
  <si>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</si>
  <si>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</si>
  <si>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</si>
  <si>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</si>
  <si>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</si>
  <si>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</si>
  <si>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</si>
  <si>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</si>
  <si>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</si>
  <si>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</si>
  <si>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</si>
  <si>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</si>
  <si>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</si>
  <si>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</si>
  <si>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</si>
  <si>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</si>
  <si>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</si>
  <si>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</si>
  <si>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</si>
  <si>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</si>
  <si>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</si>
  <si>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</si>
  <si>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</si>
  <si>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</si>
  <si>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</si>
  <si>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</si>
  <si>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</si>
  <si>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</si>
  <si>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</si>
  <si>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</si>
  <si>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</si>
  <si>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</si>
  <si>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</si>
  <si>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</si>
  <si>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</si>
  <si>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</si>
  <si>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</si>
  <si>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</si>
  <si>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</si>
  <si>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</si>
  <si>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</si>
  <si>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</si>
  <si>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</si>
  <si>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</si>
  <si>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</si>
  <si>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</si>
  <si>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</si>
  <si>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</si>
  <si>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</si>
  <si>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</si>
  <si>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</si>
  <si>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</si>
  <si>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</si>
  <si>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</si>
  <si>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</si>
  <si>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</si>
  <si>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</si>
  <si>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</si>
  <si>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</si>
  <si>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</si>
  <si>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</si>
  <si>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</si>
  <si>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</si>
  <si>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</si>
  <si>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</si>
  <si>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</si>
  <si>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</si>
  <si>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</si>
  <si>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</si>
  <si>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</si>
  <si>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</si>
  <si>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</si>
  <si>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</si>
  <si>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</si>
  <si>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</si>
  <si>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</si>
  <si>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</si>
  <si>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</si>
  <si>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</si>
  <si>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</si>
  <si>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</si>
  <si>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</si>
  <si>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</si>
  <si>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</si>
  <si>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</si>
  <si>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</si>
  <si>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</si>
  <si>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</si>
  <si>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</si>
  <si>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</si>
  <si>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</si>
  <si>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</si>
  <si>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</si>
  <si>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</si>
  <si>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</si>
  <si>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</si>
  <si>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</si>
  <si>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</si>
  <si>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</si>
  <si>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</si>
  <si>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</si>
  <si>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</si>
  <si>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</si>
  <si>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</si>
  <si>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</si>
  <si>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</si>
  <si>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</si>
  <si>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</si>
  <si>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</si>
  <si>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</si>
  <si>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</si>
  <si>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</si>
  <si>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</si>
  <si>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</si>
  <si>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</si>
  <si>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</si>
  <si>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</si>
  <si>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</si>
  <si>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</si>
  <si>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</si>
  <si>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</si>
  <si>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</si>
  <si>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</si>
  <si>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</si>
  <si>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</si>
  <si>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</si>
  <si>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</si>
  <si>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</si>
  <si>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</si>
  <si>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</si>
  <si>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</si>
  <si>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</si>
  <si>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</si>
  <si>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</si>
  <si>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</si>
  <si>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</si>
  <si>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</si>
  <si>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</si>
  <si>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</si>
  <si>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</si>
  <si>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</si>
  <si>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</si>
  <si>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</si>
  <si>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</si>
  <si>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</si>
  <si>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</si>
  <si>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</si>
  <si>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</si>
  <si>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</si>
  <si>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</si>
  <si>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</si>
  <si>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</si>
  <si>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</si>
  <si>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</si>
  <si>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</si>
  <si>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</si>
  <si>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</si>
  <si>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</si>
  <si>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</si>
  <si>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</si>
  <si>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</si>
  <si>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</si>
  <si>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</si>
  <si>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</si>
  <si>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</si>
  <si>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</si>
  <si>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</si>
  <si>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</si>
  <si>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</si>
  <si>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</si>
  <si>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</si>
  <si>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</si>
  <si>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</si>
  <si>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</si>
  <si>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</si>
  <si>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</si>
  <si>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</si>
  <si>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</si>
  <si>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</si>
  <si>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</si>
  <si>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</si>
  <si>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</si>
  <si>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</si>
  <si>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</si>
  <si>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</si>
  <si>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</si>
  <si>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</si>
  <si>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</si>
  <si>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</si>
  <si>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</si>
  <si>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</si>
  <si>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</si>
  <si>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</si>
  <si>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</si>
  <si>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</si>
  <si>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</si>
  <si>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</si>
  <si>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</si>
  <si>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</si>
  <si>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</si>
  <si>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</si>
  <si>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</si>
  <si>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</si>
  <si>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</si>
  <si>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</si>
  <si>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</si>
  <si>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</si>
  <si>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</si>
  <si>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</si>
  <si>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</si>
  <si>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</si>
  <si>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</si>
  <si>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</si>
  <si>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</si>
  <si>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</si>
  <si>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</si>
  <si>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</si>
  <si>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</si>
  <si>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</si>
  <si>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</si>
  <si>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</si>
  <si>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</si>
  <si>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</si>
  <si>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</si>
  <si>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</si>
  <si>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</si>
  <si>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</si>
  <si>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</si>
  <si>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</si>
  <si>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</si>
  <si>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</si>
  <si>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</si>
  <si>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</si>
  <si>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</si>
  <si>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</si>
  <si>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</si>
  <si>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</si>
  <si>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</si>
  <si>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</si>
  <si>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</si>
  <si>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</si>
  <si>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</si>
  <si>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</si>
  <si>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</si>
  <si>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</si>
  <si>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</si>
  <si>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</si>
  <si>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</si>
  <si>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</si>
  <si>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</si>
  <si>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</si>
  <si>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</si>
  <si>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</si>
  <si>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</si>
  <si>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</si>
  <si>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</si>
  <si>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</si>
  <si>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</si>
  <si>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</si>
  <si>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</si>
  <si>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</si>
  <si>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</si>
  <si>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</si>
  <si>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</si>
  <si>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</si>
  <si>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</si>
  <si>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</si>
  <si>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</si>
  <si>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</si>
  <si>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</si>
  <si>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</si>
  <si>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</si>
  <si>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</si>
  <si>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</si>
  <si>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</si>
  <si>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</si>
  <si>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</si>
  <si>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</si>
  <si>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</si>
  <si>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</si>
  <si>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</si>
  <si>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</si>
  <si>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</si>
  <si>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</si>
  <si>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</si>
  <si>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</si>
  <si>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</si>
  <si>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</si>
  <si>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</si>
  <si>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</si>
  <si>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</si>
  <si>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</si>
  <si>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</si>
  <si>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</si>
  <si>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</si>
  <si>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</si>
  <si>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</si>
  <si>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</si>
  <si>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</si>
  <si>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</si>
  <si>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</si>
  <si>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</si>
  <si>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</si>
  <si>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</si>
  <si>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</si>
  <si>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</si>
  <si>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</si>
  <si>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</si>
  <si>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</si>
  <si>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</si>
  <si>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</si>
  <si>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</si>
  <si>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</si>
  <si>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</si>
  <si>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</si>
  <si>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</si>
  <si>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</si>
  <si>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</si>
  <si>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</si>
  <si>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</si>
  <si>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</si>
  <si>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</si>
  <si>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</si>
  <si>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</si>
  <si>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</si>
  <si>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</si>
  <si>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</si>
  <si>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</si>
  <si>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</si>
  <si>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</si>
  <si>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</si>
  <si>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</si>
  <si>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</si>
  <si>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</si>
  <si>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</si>
  <si>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</si>
  <si>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</si>
  <si>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</si>
  <si>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</si>
  <si>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</si>
  <si>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</si>
  <si>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</si>
  <si>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</si>
  <si>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</si>
  <si>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</si>
  <si>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</si>
  <si>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</si>
  <si>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</si>
  <si>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</si>
  <si>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</si>
  <si>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</si>
  <si>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</si>
  <si>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</si>
  <si>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</si>
  <si>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</si>
  <si>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</si>
  <si>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</si>
  <si>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</si>
  <si>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</si>
  <si>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</si>
  <si>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</si>
  <si>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</si>
  <si>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</si>
  <si>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</si>
  <si>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</si>
  <si>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</si>
  <si>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</si>
  <si>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</si>
  <si>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</si>
  <si>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</si>
  <si>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</si>
  <si>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</si>
  <si>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</si>
  <si>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</si>
  <si>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</si>
  <si>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</si>
  <si>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</si>
  <si>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</si>
  <si>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</si>
  <si>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</si>
  <si>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</si>
  <si>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</si>
  <si>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</si>
  <si>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</si>
  <si>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</si>
  <si>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</si>
  <si>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</si>
  <si>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</si>
  <si>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</si>
  <si>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</si>
  <si>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</si>
  <si>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</si>
  <si>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</si>
  <si>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</si>
  <si>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</si>
  <si>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</si>
  <si>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</si>
  <si>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</si>
  <si>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</si>
  <si>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</si>
  <si>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</si>
  <si>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</si>
  <si>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</si>
  <si>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</si>
  <si>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</si>
  <si>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</si>
  <si>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</si>
  <si>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</si>
  <si>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</si>
  <si>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</si>
  <si>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</si>
  <si>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</si>
  <si>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</si>
  <si>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</si>
  <si>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</si>
  <si>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</si>
  <si>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</si>
  <si>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</si>
  <si>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</si>
  <si>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</si>
  <si>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</si>
  <si>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</si>
  <si>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</si>
  <si>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</si>
  <si>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</si>
  <si>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</si>
  <si>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</si>
  <si>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</si>
  <si>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</si>
  <si>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</si>
  <si>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</si>
  <si>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</si>
  <si>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</si>
  <si>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</si>
  <si>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</si>
  <si>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</si>
  <si>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</si>
  <si>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</si>
  <si>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</si>
  <si>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</si>
  <si>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</si>
  <si>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</si>
  <si>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</si>
  <si>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</si>
  <si>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</si>
  <si>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</si>
  <si>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</si>
  <si>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</si>
  <si>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</si>
  <si>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</si>
  <si>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</si>
  <si>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</si>
  <si>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</si>
  <si>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</si>
  <si>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</si>
  <si>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</si>
  <si>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</si>
  <si>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</si>
  <si>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</si>
  <si>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</si>
  <si>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</si>
  <si>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</si>
  <si>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</si>
  <si>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</si>
  <si>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</si>
  <si>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</si>
  <si>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</si>
  <si>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</si>
  <si>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</si>
  <si>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</si>
  <si>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</si>
  <si>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</si>
  <si>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</si>
  <si>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</si>
  <si>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</si>
  <si>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</si>
  <si>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</si>
  <si>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</si>
  <si>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</si>
  <si>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</si>
  <si>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</si>
  <si>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</si>
  <si>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</si>
  <si>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</si>
  <si>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</si>
  <si>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</si>
  <si>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</si>
  <si>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</si>
  <si>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</si>
  <si>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</si>
  <si>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</si>
  <si>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</si>
  <si>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</si>
  <si>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</si>
  <si>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</si>
  <si>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</si>
  <si>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</si>
  <si>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</si>
  <si>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</si>
  <si>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</si>
  <si>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</si>
  <si>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</si>
  <si>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</si>
  <si>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</si>
  <si>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</si>
  <si>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</si>
  <si>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</si>
  <si>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</si>
  <si>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</si>
  <si>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</si>
  <si>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</si>
  <si>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</si>
  <si>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</si>
  <si>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</si>
  <si>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</si>
  <si>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</si>
  <si>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</si>
  <si>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</si>
  <si>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</si>
  <si>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</si>
  <si>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</si>
  <si>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</si>
  <si>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</si>
  <si>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</si>
  <si>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</si>
  <si>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</si>
  <si>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</si>
  <si>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</si>
  <si>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</si>
  <si>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</si>
  <si>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</si>
  <si>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</si>
  <si>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</si>
  <si>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</si>
  <si>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</si>
  <si>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</si>
  <si>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</si>
  <si>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</si>
  <si>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</si>
  <si>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</si>
  <si>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</si>
  <si>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</si>
  <si>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</si>
  <si>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</si>
  <si>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</si>
  <si>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</si>
  <si>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</si>
  <si>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</si>
  <si>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</si>
  <si>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</si>
  <si>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</si>
  <si>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</si>
  <si>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</si>
  <si>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</si>
  <si>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</si>
  <si>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</si>
  <si>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</si>
  <si>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</si>
  <si>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</si>
  <si>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</si>
  <si>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</si>
  <si>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</si>
  <si>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</si>
  <si>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</si>
  <si>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</si>
  <si>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</si>
  <si>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</si>
  <si>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</si>
  <si>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</si>
  <si>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</si>
  <si>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</si>
  <si>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</si>
  <si>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</si>
  <si>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</si>
  <si>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</si>
  <si>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</si>
  <si>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</si>
  <si>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</si>
  <si>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</si>
  <si>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</si>
  <si>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</si>
  <si>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</si>
  <si>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</si>
  <si>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</si>
  <si>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</si>
  <si>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</si>
  <si>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</si>
  <si>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</si>
  <si>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</si>
  <si>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</si>
  <si>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</si>
  <si>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</si>
  <si>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</si>
  <si>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</si>
  <si>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</si>
  <si>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</si>
  <si>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</si>
  <si>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</si>
  <si>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</si>
  <si>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</si>
  <si>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</si>
  <si>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</si>
  <si>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</si>
  <si>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</si>
  <si>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</si>
  <si>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</si>
  <si>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</si>
  <si>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</si>
  <si>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</si>
  <si>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</si>
  <si>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</si>
  <si>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</si>
  <si>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</si>
  <si>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</si>
  <si>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</si>
  <si>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</si>
  <si>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</si>
  <si>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</si>
  <si>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</si>
  <si>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</si>
  <si>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</si>
  <si>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</si>
  <si>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</si>
  <si>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</si>
  <si>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</si>
  <si>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</si>
  <si>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</si>
  <si>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</si>
  <si>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</si>
  <si>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</si>
  <si>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</si>
  <si>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</si>
  <si>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</si>
  <si>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</si>
  <si>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</si>
  <si>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</si>
  <si>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</si>
  <si>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</si>
  <si>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</si>
  <si>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</si>
  <si>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</si>
  <si>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</si>
  <si>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</si>
  <si>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</si>
  <si>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</si>
  <si>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</si>
  <si>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</si>
  <si>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</si>
  <si>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</si>
  <si>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</si>
  <si>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</si>
  <si>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</si>
  <si>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</si>
  <si>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</si>
  <si>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</si>
  <si>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</si>
  <si>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</si>
  <si>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</si>
  <si>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</si>
  <si>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</si>
  <si>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</si>
  <si>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</si>
  <si>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</si>
  <si>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</si>
  <si>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</si>
  <si>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</si>
  <si>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</si>
  <si>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</si>
  <si>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</si>
  <si>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</si>
  <si>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</si>
  <si>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</si>
  <si>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</si>
  <si>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</si>
  <si>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</si>
  <si>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</si>
  <si>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</si>
  <si>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</si>
  <si>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</si>
  <si>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</si>
  <si>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</si>
  <si>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</si>
  <si>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</si>
  <si>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</si>
  <si>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</si>
  <si>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</si>
  <si>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</si>
  <si>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</si>
  <si>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</si>
  <si>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</si>
  <si>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</si>
  <si>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</si>
  <si>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</si>
  <si>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</si>
  <si>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</si>
  <si>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</si>
  <si>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</si>
  <si>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</si>
  <si>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</si>
  <si>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</si>
  <si>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</si>
  <si>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</si>
  <si>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</si>
  <si>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</si>
  <si>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</si>
  <si>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</si>
  <si>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</si>
  <si>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</si>
  <si>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</si>
  <si>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</si>
  <si>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</si>
  <si>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</si>
  <si>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</si>
  <si>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</si>
  <si>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</si>
  <si>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</si>
  <si>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</si>
  <si>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</si>
  <si>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</si>
  <si>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</si>
  <si>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</si>
  <si>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</si>
  <si>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</si>
  <si>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</si>
  <si>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</si>
  <si>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</si>
  <si>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</si>
  <si>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</si>
  <si>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</si>
  <si>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</si>
  <si>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</si>
  <si>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</si>
  <si>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</si>
  <si>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</si>
  <si>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</si>
  <si>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</si>
  <si>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</si>
  <si>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</si>
  <si>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</si>
  <si>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</si>
  <si>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</si>
  <si>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</si>
  <si>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</si>
  <si>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</si>
  <si>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</si>
  <si>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</si>
  <si>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</si>
  <si>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</si>
  <si>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</si>
  <si>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</si>
  <si>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</si>
  <si>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</si>
  <si>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</si>
  <si>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</si>
  <si>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</si>
  <si>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</si>
  <si>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</si>
  <si>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</si>
  <si>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</si>
  <si>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</si>
  <si>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</si>
  <si>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</si>
  <si>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</si>
  <si>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</si>
  <si>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</si>
  <si>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</si>
  <si>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</si>
  <si>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</si>
  <si>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</si>
  <si>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</si>
  <si>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</si>
  <si>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</si>
  <si>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</si>
  <si>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</si>
  <si>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</si>
  <si>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</si>
  <si>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</si>
  <si>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</si>
  <si>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</si>
  <si>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</si>
  <si>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</si>
  <si>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</si>
  <si>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</si>
  <si>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</si>
  <si>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</si>
  <si>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</si>
  <si>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</si>
  <si>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</si>
  <si>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</si>
  <si>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</si>
  <si>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</si>
  <si>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</si>
  <si>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</si>
  <si>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</si>
  <si>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</si>
  <si>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</si>
  <si>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</si>
  <si>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</si>
  <si>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</si>
  <si>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</si>
  <si>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</si>
  <si>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</si>
  <si>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</si>
  <si>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</si>
  <si>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</si>
  <si>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</si>
  <si>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</si>
  <si>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</si>
  <si>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</si>
  <si>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</si>
  <si>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</si>
  <si>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</si>
  <si>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</si>
  <si>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</si>
  <si>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</si>
  <si>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</si>
  <si>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</si>
  <si>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</si>
  <si>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</si>
  <si>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</si>
  <si>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</si>
  <si>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</si>
  <si>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</si>
  <si>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</si>
  <si>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</si>
  <si>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</si>
  <si>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</si>
  <si>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</si>
  <si>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</si>
  <si>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</si>
  <si>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</si>
  <si>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</si>
  <si>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</si>
  <si>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</si>
  <si>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</si>
  <si>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</si>
  <si>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</si>
  <si>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</si>
  <si>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</si>
  <si>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</si>
  <si>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</si>
  <si>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</si>
  <si>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</si>
  <si>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</si>
  <si>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</si>
  <si>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</si>
  <si>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</si>
  <si>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</si>
  <si>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</si>
  <si>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</si>
  <si>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</si>
  <si>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</si>
  <si>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</si>
  <si>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</si>
  <si>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</si>
  <si>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</si>
  <si>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</si>
  <si>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</si>
  <si>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</si>
  <si>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</si>
  <si>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</si>
  <si>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</si>
  <si>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</si>
  <si>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</si>
  <si>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</si>
  <si>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</si>
  <si>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</si>
  <si>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</si>
  <si>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</si>
  <si>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</si>
  <si>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</si>
  <si>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</si>
  <si>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</si>
  <si>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</si>
  <si>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</si>
  <si>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</si>
  <si>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</si>
  <si>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</si>
  <si>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</si>
  <si>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</si>
  <si>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</si>
  <si>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</si>
  <si>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</si>
  <si>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</si>
  <si>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</si>
  <si>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</si>
  <si>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</si>
  <si>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</si>
  <si>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</si>
  <si>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</si>
  <si>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</si>
  <si>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</si>
  <si>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</si>
  <si>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</si>
  <si>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</si>
  <si>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</si>
  <si>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</si>
  <si>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</si>
  <si>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</si>
  <si>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</si>
  <si>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</si>
  <si>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</si>
  <si>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</si>
  <si>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</si>
  <si>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</si>
  <si>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</si>
  <si>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</si>
  <si>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</si>
  <si>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</si>
  <si>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</si>
  <si>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</si>
  <si>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</si>
  <si>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</si>
  <si>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</si>
  <si>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</si>
  <si>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</si>
  <si>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</si>
  <si>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</si>
  <si>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</si>
  <si>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</si>
  <si>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</si>
  <si>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</si>
  <si>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</si>
  <si>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</si>
  <si>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</si>
  <si>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</si>
  <si>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</si>
  <si>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</si>
  <si>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</si>
  <si>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</si>
  <si>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</si>
  <si>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</si>
  <si>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</si>
  <si>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</si>
  <si>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</si>
  <si>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</si>
  <si>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</si>
  <si>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</si>
  <si>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</si>
  <si>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</si>
  <si>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</si>
  <si>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</si>
  <si>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</si>
  <si>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</si>
  <si>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</si>
  <si>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</si>
  <si>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</si>
  <si>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</si>
  <si>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</si>
  <si>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</si>
  <si>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</si>
  <si>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</si>
  <si>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</si>
  <si>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</si>
  <si>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</si>
  <si>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</si>
  <si>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</si>
  <si>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</si>
  <si>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</si>
  <si>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</si>
  <si>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</si>
  <si>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</si>
  <si>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</si>
  <si>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</si>
  <si>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</si>
  <si>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</si>
  <si>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</si>
  <si>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</si>
  <si>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</si>
  <si>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</si>
  <si>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</si>
  <si>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</si>
  <si>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</si>
  <si>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</si>
  <si>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</si>
  <si>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</si>
  <si>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</si>
  <si>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</si>
  <si>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</si>
  <si>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</si>
  <si>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</si>
  <si>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</si>
  <si>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</si>
  <si>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</si>
  <si>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</si>
  <si>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</si>
  <si>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</si>
  <si>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</si>
  <si>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</si>
  <si>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</si>
  <si>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</si>
  <si>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</si>
  <si>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</si>
  <si>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</si>
  <si>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</si>
  <si>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</si>
  <si>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</si>
  <si>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</si>
  <si>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</si>
  <si>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</si>
  <si>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</si>
  <si>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</si>
  <si>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</si>
  <si>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</si>
  <si>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</si>
  <si>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</si>
  <si>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</si>
  <si>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</si>
  <si>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</si>
  <si>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</si>
  <si>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</si>
  <si>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</si>
  <si>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</si>
  <si>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</si>
  <si>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</si>
  <si>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</si>
  <si>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</si>
  <si>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</si>
  <si>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</si>
  <si>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</si>
  <si>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</si>
  <si>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</si>
  <si>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</si>
  <si>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</si>
  <si>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</si>
  <si>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</si>
  <si>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</si>
  <si>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</si>
  <si>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</si>
  <si>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</si>
  <si>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</si>
  <si>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</si>
  <si>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</si>
  <si>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</si>
  <si>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</si>
  <si>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</si>
  <si>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</si>
  <si>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</si>
  <si>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</si>
  <si>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</si>
  <si>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</si>
  <si>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</si>
  <si>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</si>
  <si>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</si>
  <si>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</si>
  <si>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</si>
  <si>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</si>
  <si>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</si>
  <si>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</si>
  <si>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</si>
  <si>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</si>
  <si>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</si>
  <si>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</si>
  <si>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</si>
  <si>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</si>
  <si>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</si>
  <si>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</si>
  <si>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</si>
  <si>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</si>
  <si>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</si>
  <si>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</si>
  <si>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</si>
  <si>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</si>
  <si>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</si>
  <si>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</si>
  <si>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</si>
  <si>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</si>
  <si>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</si>
  <si>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</si>
  <si>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</si>
  <si>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</si>
  <si>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</si>
  <si>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</si>
  <si>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</si>
  <si>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</si>
  <si>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</si>
  <si>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</si>
  <si>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</si>
  <si>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</si>
  <si>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</si>
  <si>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</si>
  <si>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</si>
  <si>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</si>
  <si>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</si>
  <si>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</si>
  <si>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</si>
  <si>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</si>
  <si>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</si>
  <si>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</si>
  <si>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</si>
  <si>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</si>
  <si>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</si>
  <si>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</si>
  <si>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</si>
  <si>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</si>
  <si>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</si>
  <si>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</si>
  <si>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</si>
  <si>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</si>
  <si>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</si>
  <si>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</si>
  <si>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</si>
  <si>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</si>
  <si>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</si>
  <si>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</si>
  <si>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</si>
  <si>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</si>
  <si>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</si>
  <si>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</si>
  <si>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</si>
  <si>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</si>
  <si>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</si>
  <si>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</si>
  <si>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</si>
  <si>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</si>
  <si>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</si>
  <si>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</si>
  <si>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</si>
  <si>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</si>
  <si>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</si>
  <si>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</si>
  <si>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</si>
  <si>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</si>
  <si>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</si>
  <si>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</si>
  <si>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</si>
  <si>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</si>
  <si>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</si>
  <si>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</si>
  <si>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</si>
  <si>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</si>
  <si>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</si>
  <si>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</si>
  <si>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</si>
  <si>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</si>
  <si>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</si>
  <si>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</si>
  <si>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</si>
  <si>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</si>
  <si>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</si>
  <si>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</si>
  <si>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</si>
  <si>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</si>
  <si>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</si>
  <si>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</si>
  <si>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</si>
  <si>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</si>
  <si>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</si>
  <si>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</si>
  <si>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</si>
  <si>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</si>
  <si>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</si>
  <si>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</si>
  <si>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</si>
  <si>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</si>
  <si>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</si>
  <si>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</si>
  <si>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</si>
  <si>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</si>
  <si>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</si>
  <si>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</si>
  <si>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</si>
  <si>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</si>
  <si>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</si>
  <si>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</si>
  <si>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</si>
  <si>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</si>
  <si>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</si>
  <si>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</si>
  <si>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</si>
  <si>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</si>
  <si>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</si>
  <si>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</si>
  <si>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</si>
  <si>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</si>
  <si>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</si>
  <si>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</si>
  <si>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</si>
  <si>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</si>
  <si>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</si>
  <si>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</si>
  <si>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</si>
  <si>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</si>
  <si>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</si>
  <si>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</si>
  <si>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</si>
  <si>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</si>
  <si>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</si>
  <si>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</si>
  <si>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</si>
  <si>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</si>
  <si>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</si>
  <si>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</si>
  <si>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</si>
  <si>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</si>
  <si>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</si>
  <si>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</si>
  <si>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</si>
  <si>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</si>
  <si>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</si>
  <si>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</si>
  <si>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</si>
  <si>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</si>
  <si>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</si>
  <si>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</si>
  <si>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</si>
  <si>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</si>
  <si>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</si>
  <si>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</si>
  <si>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</si>
  <si>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</si>
  <si>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</si>
  <si>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</si>
  <si>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</si>
  <si>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</si>
  <si>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</si>
  <si>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</si>
  <si>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</si>
  <si>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</si>
  <si>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</si>
  <si>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</si>
  <si>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</si>
  <si>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</si>
  <si>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</si>
  <si>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</si>
  <si>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</si>
  <si>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</si>
  <si>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</si>
  <si>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</si>
  <si>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</si>
  <si>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</si>
  <si>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</si>
  <si>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</si>
  <si>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</si>
  <si>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</si>
  <si>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</si>
  <si>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</si>
  <si>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</si>
  <si>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</si>
  <si>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</si>
  <si>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</si>
  <si>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</si>
  <si>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</si>
  <si>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</si>
  <si>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</si>
  <si>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</si>
  <si>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</si>
  <si>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</si>
  <si>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</si>
  <si>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</si>
  <si>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</si>
  <si>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</si>
  <si>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</si>
  <si>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</si>
  <si>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</si>
  <si>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</si>
  <si>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</si>
  <si>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</si>
  <si>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</si>
  <si>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</si>
  <si>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</si>
  <si>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</si>
  <si>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</si>
  <si>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</si>
  <si>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</si>
  <si>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</si>
  <si>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</si>
  <si>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</si>
  <si>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</si>
  <si>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</si>
  <si>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</si>
  <si>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</si>
  <si>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</si>
  <si>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</si>
  <si>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</si>
  <si>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</si>
  <si>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</si>
  <si>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</si>
  <si>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</si>
  <si>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</si>
  <si>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</si>
  <si>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</si>
  <si>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</si>
  <si>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</si>
  <si>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</si>
  <si>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</si>
  <si>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</si>
  <si>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</si>
  <si>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</si>
  <si>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</si>
  <si>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</si>
  <si>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</si>
  <si>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</si>
  <si>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</si>
  <si>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</si>
  <si>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</si>
  <si>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</si>
  <si>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</si>
  <si>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</si>
  <si>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</si>
  <si>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</si>
  <si>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</si>
  <si>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</si>
  <si>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</si>
  <si>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</si>
  <si>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</si>
  <si>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</si>
  <si>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</si>
  <si>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</si>
  <si>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</si>
  <si>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</si>
  <si>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</si>
  <si>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</si>
  <si>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</si>
  <si>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</si>
  <si>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</si>
  <si>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</si>
  <si>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</si>
  <si>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</si>
  <si>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</si>
  <si>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</si>
  <si>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</si>
  <si>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</si>
  <si>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</si>
  <si>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</si>
  <si>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</si>
  <si>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</si>
  <si>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</si>
  <si>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</si>
  <si>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</si>
  <si>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</si>
  <si>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</si>
  <si>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</si>
  <si>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</si>
  <si>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</si>
  <si>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</si>
  <si>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</si>
  <si>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</si>
  <si>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</si>
  <si>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</si>
  <si>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</si>
  <si>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</si>
  <si>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</si>
  <si>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</si>
  <si>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</si>
  <si>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</si>
  <si>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</si>
  <si>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</si>
  <si>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</si>
  <si>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</si>
  <si>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</si>
  <si>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</si>
  <si>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</si>
  <si>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</si>
  <si>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</si>
  <si>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</si>
  <si>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</si>
  <si>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</si>
  <si>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</si>
  <si>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</si>
  <si>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</si>
  <si>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</si>
  <si>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</si>
  <si>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</si>
  <si>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</si>
  <si>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</si>
  <si>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</si>
  <si>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</si>
  <si>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</si>
  <si>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</si>
  <si>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</si>
  <si>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</si>
  <si>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</si>
  <si>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</si>
  <si>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</si>
  <si>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</si>
  <si>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</si>
  <si>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</si>
  <si>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</si>
  <si>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</si>
  <si>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</si>
  <si>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</si>
  <si>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</si>
  <si>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</si>
  <si>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</si>
  <si>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</si>
  <si>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</si>
  <si>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</si>
  <si>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</si>
  <si>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</si>
  <si>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</si>
  <si>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</si>
  <si>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</si>
  <si>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</si>
  <si>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</si>
  <si>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</si>
  <si>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</si>
  <si>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</si>
  <si>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</si>
  <si>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</si>
  <si>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</si>
  <si>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</si>
  <si>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</si>
  <si>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</si>
  <si>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</si>
  <si>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</si>
  <si>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</si>
  <si>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</si>
  <si>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</si>
  <si>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</si>
  <si>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</si>
  <si>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</si>
  <si>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</si>
  <si>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</si>
  <si>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</si>
  <si>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</si>
  <si>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</si>
  <si>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</si>
  <si>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</si>
  <si>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</si>
  <si>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</si>
  <si>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</si>
  <si>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</si>
  <si>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</si>
  <si>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</si>
  <si>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</si>
  <si>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</si>
  <si>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</si>
  <si>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</si>
  <si>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</si>
  <si>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</si>
  <si>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</si>
  <si>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</si>
  <si>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</si>
  <si>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</si>
  <si>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</si>
  <si>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</si>
  <si>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</si>
  <si>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</si>
  <si>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</si>
  <si>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</si>
  <si>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</si>
  <si>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</si>
  <si>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</si>
  <si>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</si>
  <si>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</si>
  <si>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</si>
  <si>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</si>
  <si>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</si>
  <si>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</si>
  <si>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</si>
  <si>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</si>
  <si>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</si>
  <si>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</si>
  <si>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</si>
  <si>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</si>
  <si>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</si>
  <si>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</si>
  <si>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</si>
  <si>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</si>
  <si>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</si>
  <si>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</si>
  <si>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</si>
  <si>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</si>
  <si>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</si>
  <si>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</si>
  <si>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</si>
  <si>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</si>
  <si>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</si>
  <si>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</si>
  <si>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</si>
  <si>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</si>
  <si>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</si>
  <si>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</si>
  <si>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</si>
  <si>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</si>
  <si>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</si>
  <si>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</si>
  <si>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</si>
  <si>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</si>
  <si>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</si>
  <si>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</si>
  <si>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</si>
  <si>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</si>
  <si>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</si>
  <si>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</si>
  <si>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</si>
  <si>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</si>
  <si>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</si>
  <si>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</si>
  <si>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</si>
  <si>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</si>
  <si>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</si>
  <si>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</si>
  <si>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</si>
  <si>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</si>
  <si>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</si>
  <si>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</si>
  <si>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</si>
  <si>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</si>
  <si>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</si>
  <si>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</si>
  <si>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</si>
  <si>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</si>
  <si>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</si>
  <si>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</si>
  <si>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</si>
  <si>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</si>
  <si>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</si>
  <si>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</si>
  <si>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</si>
  <si>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</si>
  <si>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</si>
  <si>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</si>
  <si>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</si>
  <si>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</si>
  <si>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</si>
  <si>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</si>
  <si>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</si>
  <si>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</si>
  <si>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</si>
  <si>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</si>
  <si>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</si>
  <si>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</si>
  <si>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</si>
  <si>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</si>
  <si>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</si>
  <si>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</si>
  <si>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</si>
  <si>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</si>
  <si>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</si>
  <si>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</si>
  <si>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</si>
  <si>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</si>
  <si>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</si>
  <si>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</si>
  <si>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</si>
  <si>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</si>
  <si>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</si>
  <si>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</si>
  <si>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</si>
  <si>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</si>
  <si>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</si>
  <si>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</si>
  <si>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</si>
  <si>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</si>
  <si>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</si>
  <si>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</si>
  <si>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</si>
  <si>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</si>
  <si>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</si>
  <si>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</si>
  <si>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</si>
  <si>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</si>
  <si>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</si>
  <si>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</si>
  <si>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</si>
  <si>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</si>
  <si>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</si>
  <si>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</si>
  <si>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</si>
  <si>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</si>
  <si>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</si>
  <si>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</si>
  <si>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</si>
  <si>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</si>
  <si>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</si>
  <si>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</si>
  <si>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</si>
  <si>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</si>
  <si>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</si>
  <si>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</si>
  <si>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</si>
  <si>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</si>
  <si>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</si>
  <si>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</si>
  <si>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</si>
  <si>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</si>
  <si>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</si>
  <si>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</si>
  <si>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</si>
  <si>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</si>
  <si>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</si>
  <si>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</si>
  <si>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</si>
  <si>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</si>
  <si>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</si>
  <si>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</si>
  <si>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</si>
  <si>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</si>
  <si>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</si>
  <si>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</si>
  <si>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</si>
  <si>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</si>
  <si>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</si>
  <si>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</si>
  <si>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</si>
  <si>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</si>
  <si>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</si>
  <si>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</si>
  <si>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</si>
  <si>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</si>
  <si>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</si>
  <si>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</si>
  <si>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</si>
  <si>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</si>
  <si>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</si>
  <si>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</si>
  <si>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</si>
  <si>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</si>
  <si>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</si>
  <si>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</si>
  <si>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</si>
  <si>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</si>
  <si>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</si>
  <si>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</si>
  <si>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</si>
  <si>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</si>
  <si>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</si>
  <si>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</si>
  <si>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</si>
  <si>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</si>
  <si>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</si>
  <si>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</si>
  <si>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</si>
  <si>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</si>
  <si>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</si>
  <si>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</si>
  <si>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</si>
  <si>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</si>
  <si>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</si>
  <si>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</si>
  <si>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</si>
  <si>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</si>
  <si>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</si>
  <si>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</si>
  <si>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</si>
  <si>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</si>
  <si>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</si>
  <si>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</si>
  <si>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</si>
  <si>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</si>
  <si>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</si>
  <si>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</si>
  <si>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</si>
  <si>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</si>
  <si>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</si>
  <si>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</si>
  <si>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</si>
  <si>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</si>
  <si>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</si>
  <si>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</si>
  <si>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</si>
  <si>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</si>
  <si>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</si>
  <si>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</si>
  <si>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</si>
  <si>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</si>
  <si>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</si>
  <si>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</si>
  <si>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</si>
  <si>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</si>
  <si>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</si>
  <si>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</si>
  <si>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</si>
  <si>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</si>
  <si>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</si>
  <si>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</si>
  <si>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</si>
  <si>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</si>
  <si>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</si>
  <si>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</si>
  <si>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</si>
  <si>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</si>
  <si>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</si>
  <si>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</si>
  <si>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</si>
  <si>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</si>
  <si>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</si>
  <si>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</si>
  <si>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</si>
  <si>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</si>
  <si>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</si>
  <si>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</si>
  <si>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</si>
  <si>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</si>
  <si>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</si>
  <si>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</si>
  <si>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</si>
  <si>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</si>
  <si>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</si>
  <si>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</si>
  <si>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</si>
  <si>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</si>
  <si>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</si>
  <si>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</si>
  <si>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</si>
  <si>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</si>
  <si>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</si>
  <si>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</si>
  <si>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</si>
  <si>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</si>
  <si>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</si>
  <si>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</si>
  <si>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</si>
  <si>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</si>
  <si>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</si>
  <si>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</si>
  <si>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</si>
  <si>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</si>
  <si>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</si>
  <si>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</si>
  <si>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</si>
  <si>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</si>
  <si>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</si>
  <si>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</si>
  <si>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</si>
  <si>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</si>
  <si>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</si>
  <si>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</si>
  <si>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</si>
  <si>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</si>
  <si>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</si>
  <si>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</si>
  <si>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</si>
  <si>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</si>
  <si>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</si>
  <si>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</si>
  <si>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</si>
  <si>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</si>
  <si>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</si>
  <si>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</si>
  <si>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</si>
  <si>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</si>
  <si>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</si>
  <si>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</si>
  <si>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</si>
  <si>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</si>
  <si>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</si>
  <si>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</si>
  <si>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</si>
  <si>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</si>
  <si>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</si>
  <si>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</si>
  <si>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</si>
  <si>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</si>
  <si>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</si>
  <si>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</si>
  <si>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</si>
  <si>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</si>
  <si>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</si>
  <si>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</si>
  <si>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</si>
  <si>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</si>
  <si>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</si>
  <si>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</si>
  <si>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</si>
  <si>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</si>
  <si>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</si>
  <si>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</si>
  <si>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</si>
  <si>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</si>
  <si>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</si>
  <si>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</si>
  <si>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</si>
  <si>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</si>
  <si>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</si>
  <si>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</si>
  <si>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</si>
  <si>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</si>
  <si>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</si>
  <si>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</si>
  <si>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</si>
  <si>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</si>
  <si>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</si>
  <si>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</si>
  <si>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</si>
  <si>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</si>
  <si>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</si>
  <si>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</si>
  <si>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</si>
  <si>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</si>
  <si>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</si>
  <si>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</si>
  <si>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</si>
  <si>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</si>
  <si>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</si>
  <si>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</si>
  <si>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</si>
  <si>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</si>
  <si>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</si>
  <si>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</si>
  <si>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</si>
  <si>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</si>
  <si>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</si>
  <si>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</si>
  <si>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</si>
  <si>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</si>
  <si>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</si>
  <si>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</si>
  <si>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</si>
  <si>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</si>
  <si>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</si>
  <si>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</si>
  <si>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</si>
  <si>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</si>
  <si>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</si>
  <si>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</si>
  <si>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</si>
  <si>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</si>
  <si>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</si>
  <si>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</si>
  <si>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</si>
  <si>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</si>
  <si>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</si>
  <si>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</si>
  <si>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</si>
  <si>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</si>
  <si>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</si>
  <si>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</si>
  <si>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</si>
  <si>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</si>
  <si>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</si>
  <si>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</si>
  <si>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</si>
  <si>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</si>
  <si>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</si>
  <si>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</si>
  <si>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</si>
  <si>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</si>
  <si>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</si>
  <si>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</si>
  <si>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</si>
  <si>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</si>
  <si>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</si>
  <si>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</si>
  <si>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</si>
  <si>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</si>
  <si>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</si>
  <si>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</si>
  <si>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</si>
  <si>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</si>
  <si>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</si>
  <si>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</si>
  <si>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</si>
  <si>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</si>
  <si>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</si>
  <si>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</si>
  <si>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</si>
  <si>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</si>
  <si>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</si>
  <si>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</si>
  <si>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</si>
  <si>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</si>
  <si>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</si>
  <si>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</si>
  <si>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</si>
  <si>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</si>
  <si>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</si>
  <si>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</si>
  <si>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</si>
  <si>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</si>
  <si>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</si>
  <si>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</si>
  <si>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</si>
  <si>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</si>
  <si>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</si>
  <si>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</si>
  <si>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</si>
  <si>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</si>
  <si>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</si>
  <si>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</si>
  <si>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</si>
  <si>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</si>
  <si>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</si>
  <si>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</si>
  <si>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</si>
  <si>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</si>
  <si>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</si>
  <si>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</si>
  <si>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</si>
  <si>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</si>
  <si>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</si>
  <si>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</si>
  <si>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</si>
  <si>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</si>
  <si>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</si>
  <si>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</si>
  <si>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</si>
  <si>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</si>
  <si>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</si>
  <si>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</si>
  <si>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</si>
  <si>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</si>
  <si>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</si>
  <si>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</si>
  <si>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</si>
  <si>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</si>
  <si>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</si>
  <si>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</si>
  <si>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</si>
  <si>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</si>
  <si>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</si>
  <si>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</si>
  <si>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</si>
  <si>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</si>
  <si>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</si>
  <si>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</si>
  <si>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</si>
  <si>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</si>
  <si>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</si>
  <si>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</si>
  <si>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</si>
  <si>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</si>
  <si>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</si>
  <si>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</si>
  <si>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</si>
  <si>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</si>
  <si>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</si>
  <si>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</si>
  <si>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</si>
  <si>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</si>
  <si>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</si>
  <si>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</si>
  <si>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</si>
  <si>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</si>
  <si>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</si>
  <si>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</si>
  <si>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</si>
  <si>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</si>
  <si>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</si>
  <si>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</si>
  <si>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</si>
  <si>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</si>
  <si>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</si>
  <si>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</si>
  <si>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</si>
  <si>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</si>
  <si>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</si>
  <si>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</si>
  <si>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</si>
  <si>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</si>
  <si>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</si>
  <si>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</si>
  <si>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</si>
  <si>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</si>
  <si>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</si>
  <si>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</si>
  <si>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</si>
  <si>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</si>
  <si>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</si>
  <si>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</si>
  <si>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</si>
  <si>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</si>
  <si>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</si>
  <si>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</si>
  <si>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</si>
  <si>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</si>
  <si>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</si>
  <si>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</si>
  <si>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</si>
  <si>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</si>
  <si>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</si>
  <si>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</si>
  <si>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</si>
  <si>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</si>
  <si>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</si>
  <si>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</si>
  <si>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</si>
  <si>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</si>
  <si>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</si>
  <si>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</si>
  <si>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</si>
  <si>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</si>
  <si>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</si>
  <si>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</si>
  <si>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</si>
  <si>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</si>
  <si>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</si>
  <si>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</si>
  <si>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</si>
  <si>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</si>
  <si>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</si>
  <si>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</si>
  <si>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</si>
  <si>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</si>
  <si>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</si>
  <si>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</si>
  <si>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</si>
  <si>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</si>
  <si>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</si>
  <si>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</si>
  <si>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</si>
  <si>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</si>
  <si>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</si>
  <si>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</si>
  <si>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</si>
  <si>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</si>
  <si>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</si>
  <si>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</si>
  <si>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</si>
  <si>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</si>
  <si>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</si>
  <si>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</si>
  <si>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</si>
  <si>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</si>
  <si>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</si>
  <si>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</si>
  <si>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</si>
  <si>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</si>
  <si>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</si>
  <si>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</si>
  <si>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</si>
  <si>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</si>
  <si>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</si>
  <si>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</si>
  <si>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</si>
  <si>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</si>
  <si>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</si>
  <si>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</si>
  <si>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</si>
  <si>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</si>
  <si>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</si>
  <si>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</si>
  <si>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</si>
  <si>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</si>
  <si>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</si>
  <si>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</si>
  <si>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</si>
  <si>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</si>
  <si>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</si>
  <si>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</si>
  <si>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</si>
  <si>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</si>
  <si>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</si>
  <si>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</si>
  <si>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</si>
  <si>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</si>
  <si>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</si>
  <si>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</si>
  <si>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</si>
  <si>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</si>
  <si>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</si>
  <si>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</si>
  <si>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</si>
  <si>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</si>
  <si>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</si>
  <si>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</si>
  <si>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</si>
  <si>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</si>
  <si>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</si>
  <si>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</si>
  <si>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</si>
  <si>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</si>
  <si>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</si>
  <si>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</si>
  <si>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</si>
  <si>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</si>
  <si>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</si>
  <si>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</si>
  <si>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</si>
  <si>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</si>
  <si>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</si>
  <si>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</si>
  <si>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</si>
  <si>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</si>
  <si>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</si>
  <si>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</si>
  <si>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</si>
  <si>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</si>
  <si>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</si>
  <si>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</si>
  <si>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</si>
  <si>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</si>
  <si>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</si>
  <si>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</si>
  <si>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</si>
  <si>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</si>
  <si>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</si>
  <si>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</si>
  <si>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</si>
  <si>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</si>
  <si>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</si>
  <si>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</si>
  <si>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</si>
  <si>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</si>
  <si>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</si>
  <si>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</si>
  <si>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</si>
  <si>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</si>
  <si>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</si>
  <si>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</si>
  <si>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</si>
  <si>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</si>
  <si>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</si>
  <si>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</si>
  <si>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</si>
  <si>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</si>
  <si>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</si>
  <si>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</si>
  <si>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</si>
  <si>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</si>
  <si>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</si>
  <si>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</si>
  <si>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</si>
  <si>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</si>
  <si>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</si>
  <si>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</si>
  <si>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</si>
  <si>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</si>
  <si>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</si>
  <si>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</si>
  <si>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</si>
  <si>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</si>
  <si>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</si>
  <si>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</si>
  <si>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</si>
  <si>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</si>
  <si>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</si>
  <si>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</si>
  <si>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</si>
  <si>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</si>
  <si>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</si>
  <si>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</si>
  <si>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</si>
  <si>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</si>
  <si>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</si>
  <si>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</si>
  <si>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</si>
  <si>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</si>
  <si>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</si>
  <si>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</si>
  <si>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</si>
  <si>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</si>
  <si>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</si>
  <si>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</si>
  <si>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</si>
  <si>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</si>
  <si>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</si>
  <si>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</si>
  <si>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</si>
  <si>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</si>
  <si>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</si>
  <si>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</si>
  <si>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</si>
  <si>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</si>
  <si>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</si>
  <si>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</si>
  <si>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</si>
  <si>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</si>
  <si>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</si>
  <si>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</si>
  <si>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</si>
  <si>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</si>
  <si>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</si>
  <si>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</si>
  <si>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</si>
  <si>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</si>
  <si>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</si>
  <si>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</si>
  <si>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</si>
  <si>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</si>
  <si>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</si>
  <si>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</si>
  <si>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</si>
  <si>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</si>
  <si>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</si>
  <si>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</si>
  <si>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</si>
  <si>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</si>
  <si>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</si>
  <si>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</si>
  <si>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</si>
  <si>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</si>
  <si>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</si>
  <si>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</si>
  <si>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</si>
  <si>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</si>
  <si>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</si>
  <si>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</si>
  <si>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</si>
  <si>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</si>
  <si>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</si>
  <si>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</si>
  <si>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</si>
  <si>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</si>
  <si>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</si>
  <si>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</si>
  <si>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</si>
  <si>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</si>
  <si>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</si>
  <si>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</si>
  <si>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</si>
  <si>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</si>
  <si>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</si>
  <si>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</si>
  <si>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</si>
  <si>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</si>
  <si>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</si>
  <si>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</si>
  <si>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</si>
  <si>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</si>
  <si>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</si>
  <si>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</si>
  <si>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</si>
  <si>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</si>
  <si>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</si>
  <si>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</si>
  <si>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</si>
  <si>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</si>
  <si>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</si>
  <si>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</si>
  <si>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</si>
  <si>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</si>
  <si>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</si>
  <si>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</si>
  <si>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</si>
  <si>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</si>
  <si>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</si>
  <si>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</si>
  <si>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</si>
  <si>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</si>
  <si>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</si>
  <si>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</si>
  <si>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</si>
  <si>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</si>
  <si>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</si>
  <si>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</si>
  <si>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</si>
  <si>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</si>
  <si>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</si>
  <si>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</si>
  <si>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</si>
  <si>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</si>
  <si>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</si>
  <si>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</si>
  <si>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</si>
  <si>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</si>
  <si>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</si>
  <si>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</si>
  <si>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</si>
  <si>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</si>
  <si>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</si>
  <si>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</si>
  <si>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</si>
  <si>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</si>
  <si>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</si>
  <si>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</si>
  <si>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</si>
  <si>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</si>
  <si>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</si>
  <si>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</si>
  <si>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</si>
  <si>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</si>
  <si>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</si>
  <si>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</si>
  <si>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</si>
  <si>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</si>
  <si>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</si>
  <si>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</si>
  <si>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</si>
  <si>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</si>
  <si>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</si>
  <si>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</si>
  <si>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</si>
  <si>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</si>
  <si>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</si>
  <si>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</si>
  <si>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</si>
  <si>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</si>
  <si>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</si>
  <si>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</si>
  <si>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</si>
  <si>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</si>
  <si>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</si>
  <si>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</si>
  <si>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</si>
  <si>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</si>
  <si>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</si>
  <si>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</si>
  <si>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</si>
  <si>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</si>
  <si>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</si>
  <si>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</si>
  <si>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</si>
  <si>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</si>
  <si>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</si>
  <si>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</si>
  <si>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</si>
  <si>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</si>
  <si>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</si>
  <si>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</si>
  <si>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</si>
  <si>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</si>
  <si>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</si>
  <si>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</si>
  <si>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</si>
  <si>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</si>
  <si>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</si>
  <si>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</si>
  <si>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</si>
  <si>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</si>
  <si>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</si>
  <si>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</si>
  <si>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</si>
  <si>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</si>
  <si>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</si>
  <si>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</si>
  <si>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</si>
  <si>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</si>
  <si>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</si>
  <si>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</si>
  <si>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</si>
  <si>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</si>
  <si>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</si>
  <si>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</si>
  <si>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</si>
  <si>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</si>
  <si>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</si>
  <si>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</si>
  <si>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</si>
  <si>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</si>
  <si>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</si>
  <si>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</si>
  <si>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</si>
  <si>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</si>
  <si>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</si>
  <si>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</si>
  <si>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</si>
  <si>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</si>
  <si>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</si>
  <si>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</si>
  <si>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</si>
  <si>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</si>
  <si>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</si>
  <si>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</si>
  <si>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</si>
  <si>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</si>
  <si>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</si>
  <si>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</si>
  <si>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</si>
  <si>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</si>
  <si>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</si>
  <si>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</si>
  <si>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</si>
  <si>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</si>
  <si>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</si>
  <si>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</si>
  <si>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</si>
  <si>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</si>
  <si>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</si>
  <si>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</si>
  <si>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</si>
  <si>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</si>
  <si>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</si>
  <si>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</si>
  <si>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</si>
  <si>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</si>
  <si>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</si>
  <si>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</si>
  <si>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</si>
  <si>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</si>
  <si>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</si>
  <si>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</si>
  <si>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</si>
  <si>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</si>
  <si>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</si>
  <si>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</si>
  <si>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</si>
  <si>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</si>
  <si>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</si>
  <si>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</si>
  <si>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</si>
  <si>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</si>
  <si>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</si>
  <si>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</si>
  <si>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</si>
  <si>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</si>
  <si>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</si>
  <si>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</si>
  <si>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</si>
  <si>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</si>
  <si>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</si>
  <si>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</si>
  <si>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</si>
  <si>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</si>
  <si>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</si>
  <si>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</si>
  <si>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</si>
  <si>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</si>
  <si>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</si>
  <si>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</si>
  <si>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</si>
  <si>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</si>
  <si>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</si>
  <si>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</si>
  <si>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</si>
  <si>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</si>
  <si>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</si>
  <si>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</si>
  <si>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</si>
  <si>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</si>
  <si>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</si>
  <si>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</si>
  <si>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</si>
  <si>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</si>
  <si>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</si>
  <si>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</si>
  <si>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</si>
  <si>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</si>
  <si>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</si>
  <si>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</si>
  <si>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</si>
  <si>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</si>
  <si>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</si>
  <si>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</si>
  <si>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</si>
  <si>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</si>
  <si>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</si>
  <si>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</si>
  <si>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</si>
  <si>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</si>
  <si>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</si>
  <si>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</si>
  <si>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</si>
  <si>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</si>
  <si>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</si>
  <si>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</si>
  <si>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</si>
  <si>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</si>
  <si>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</si>
  <si>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</si>
  <si>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</si>
  <si>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</si>
  <si>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</si>
  <si>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</si>
  <si>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</si>
  <si>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</si>
  <si>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</si>
  <si>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</si>
  <si>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</si>
  <si>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</si>
  <si>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</si>
  <si>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</si>
  <si>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</si>
  <si>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</si>
  <si>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</si>
  <si>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</si>
  <si>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</si>
  <si>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</si>
  <si>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</si>
  <si>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</si>
  <si>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</si>
  <si>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</si>
  <si>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</si>
  <si>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</si>
  <si>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</si>
  <si>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</si>
  <si>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</si>
  <si>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</si>
  <si>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</si>
  <si>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</si>
  <si>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</si>
  <si>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</si>
  <si>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</si>
  <si>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</si>
  <si>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</si>
  <si>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</si>
  <si>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</si>
  <si>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</si>
  <si>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</si>
  <si>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</si>
  <si>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</si>
  <si>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</si>
  <si>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</si>
  <si>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</si>
  <si>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</si>
  <si>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</si>
  <si>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</si>
  <si>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</si>
  <si>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</si>
  <si>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</si>
  <si>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</si>
  <si>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</si>
  <si>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</si>
  <si>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</si>
  <si>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</si>
  <si>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</si>
  <si>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</si>
  <si>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</si>
  <si>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</si>
  <si>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</si>
  <si>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</si>
  <si>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</si>
  <si>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</si>
  <si>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</si>
  <si>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</si>
  <si>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</si>
  <si>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</si>
  <si>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</si>
  <si>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</si>
  <si>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</si>
  <si>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</si>
  <si>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</si>
  <si>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</si>
  <si>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</si>
  <si>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</si>
  <si>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</si>
  <si>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</si>
  <si>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</si>
  <si>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</si>
  <si>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</si>
  <si>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</si>
  <si>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</si>
  <si>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</si>
  <si>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</si>
  <si>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</si>
  <si>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</si>
  <si>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</si>
  <si>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</si>
  <si>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</si>
  <si>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</si>
  <si>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</si>
  <si>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</si>
  <si>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</si>
  <si>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</si>
  <si>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</si>
  <si>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</si>
  <si>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</si>
  <si>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</si>
  <si>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</si>
  <si>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</si>
  <si>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</si>
  <si>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</si>
  <si>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</si>
  <si>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</si>
  <si>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</si>
  <si>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</si>
  <si>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</si>
  <si>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</si>
  <si>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</si>
  <si>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</si>
  <si>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</si>
  <si>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</si>
  <si>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</si>
  <si>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</si>
  <si>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</si>
  <si>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</si>
  <si>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</si>
  <si>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</si>
  <si>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</si>
  <si>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</si>
  <si>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</si>
  <si>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</si>
  <si>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</si>
  <si>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</si>
  <si>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</si>
  <si>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</si>
  <si>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</si>
  <si>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</si>
  <si>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</si>
  <si>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</si>
  <si>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</si>
  <si>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</si>
  <si>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</si>
  <si>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</si>
  <si>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</si>
  <si>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</si>
  <si>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</si>
  <si>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</si>
  <si>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</si>
  <si>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</si>
  <si>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</si>
  <si>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</si>
  <si>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</si>
  <si>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</si>
  <si>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</si>
  <si>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</si>
  <si>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</si>
  <si>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</si>
  <si>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</si>
  <si>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</si>
  <si>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</si>
  <si>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</si>
  <si>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</si>
  <si>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</si>
  <si>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</si>
  <si>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</si>
  <si>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</si>
  <si>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</si>
  <si>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</si>
  <si>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</si>
  <si>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</si>
  <si>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</si>
  <si>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</si>
  <si>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</si>
  <si>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</si>
  <si>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</si>
  <si>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</si>
  <si>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</si>
  <si>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</si>
  <si>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</si>
  <si>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</si>
  <si>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</si>
  <si>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</si>
  <si>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</si>
  <si>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</si>
  <si>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</si>
  <si>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</si>
  <si>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</si>
  <si>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</si>
  <si>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</si>
  <si>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</si>
  <si>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</si>
  <si>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</si>
  <si>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</si>
  <si>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</si>
  <si>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</si>
  <si>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</si>
  <si>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</si>
  <si>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</si>
  <si>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</si>
  <si>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</si>
  <si>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</si>
  <si>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</si>
  <si>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</si>
  <si>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</si>
  <si>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</si>
  <si>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</si>
  <si>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</si>
  <si>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</si>
  <si>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</si>
  <si>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</si>
  <si>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</si>
  <si>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</si>
  <si>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</si>
  <si>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</si>
  <si>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</si>
  <si>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</si>
  <si>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</si>
  <si>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</si>
  <si>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</si>
  <si>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</si>
  <si>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</si>
  <si>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</si>
  <si>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</si>
  <si>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</si>
  <si>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</si>
  <si>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</si>
  <si>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</si>
  <si>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</si>
  <si>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</si>
  <si>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</si>
  <si>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</si>
  <si>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</si>
  <si>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</si>
  <si>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</si>
  <si>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</si>
  <si>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</si>
  <si>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</si>
  <si>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</si>
  <si>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</si>
  <si>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</si>
  <si>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</si>
  <si>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</si>
  <si>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</si>
  <si>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</si>
  <si>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</si>
  <si>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</si>
  <si>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</si>
  <si>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</si>
  <si>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</si>
  <si>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</si>
  <si>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</si>
  <si>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</si>
  <si>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</si>
  <si>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</si>
  <si>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</si>
  <si>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</si>
  <si>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</si>
  <si>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</si>
  <si>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</si>
  <si>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</si>
  <si>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</si>
  <si>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</si>
  <si>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</si>
  <si>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</si>
  <si>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</si>
  <si>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</si>
  <si>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</si>
  <si>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</si>
  <si>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</si>
  <si>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</si>
  <si>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</si>
  <si>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</si>
  <si>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</si>
  <si>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</si>
  <si>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</si>
  <si>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</si>
  <si>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</si>
  <si>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</si>
  <si>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</si>
  <si>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</si>
  <si>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</si>
  <si>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</si>
  <si>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</si>
  <si>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</si>
  <si>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</si>
  <si>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</si>
  <si>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</si>
  <si>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</si>
  <si>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</si>
  <si>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</si>
  <si>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</si>
  <si>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</si>
  <si>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</si>
  <si>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</si>
  <si>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</si>
  <si>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</si>
  <si>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</si>
  <si>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</si>
  <si>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</si>
  <si>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</si>
  <si>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</si>
  <si>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</si>
  <si>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</si>
  <si>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</si>
  <si>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</si>
  <si>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</si>
  <si>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</si>
  <si>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</si>
  <si>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</si>
  <si>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</si>
  <si>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</si>
  <si>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</si>
  <si>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</si>
  <si>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</si>
  <si>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</si>
  <si>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</si>
  <si>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</si>
  <si>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</si>
  <si>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</si>
  <si>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</si>
  <si>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</si>
  <si>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</si>
  <si>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</si>
  <si>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</si>
  <si>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</si>
  <si>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</si>
  <si>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</si>
  <si>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</si>
  <si>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</si>
  <si>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</si>
  <si>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</si>
  <si>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</si>
  <si>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</si>
  <si>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</si>
  <si>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</si>
  <si>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</si>
  <si>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</si>
  <si>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</si>
  <si>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</si>
  <si>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</si>
  <si>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</si>
  <si>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</si>
  <si>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</si>
  <si>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</si>
  <si>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</si>
  <si>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</si>
  <si>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</si>
  <si>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</si>
  <si>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</si>
  <si>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</si>
  <si>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</si>
  <si>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</si>
  <si>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</si>
  <si>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</si>
  <si>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</si>
  <si>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</si>
  <si>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</si>
  <si>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</si>
  <si>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</si>
  <si>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</si>
  <si>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</si>
  <si>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</si>
  <si>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</si>
  <si>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</si>
  <si>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</si>
  <si>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</si>
  <si>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</si>
  <si>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</si>
  <si>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</si>
  <si>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</si>
  <si>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</si>
  <si>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</si>
  <si>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</si>
  <si>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</si>
  <si>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</si>
  <si>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</si>
  <si>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</si>
  <si>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</si>
  <si>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</si>
  <si>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</si>
  <si>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</si>
  <si>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</si>
  <si>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</si>
  <si>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</si>
  <si>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</si>
  <si>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</si>
  <si>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</si>
  <si>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</si>
  <si>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</si>
  <si>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</si>
  <si>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</si>
  <si>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</si>
  <si>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</si>
  <si>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</si>
  <si>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</si>
  <si>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</si>
  <si>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</si>
  <si>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</si>
  <si>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</si>
  <si>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</si>
  <si>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</si>
  <si>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</si>
  <si>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</si>
  <si>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</si>
  <si>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</si>
  <si>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</si>
  <si>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</si>
  <si>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</si>
  <si>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</si>
  <si>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</si>
  <si>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</si>
  <si>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</si>
  <si>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</si>
  <si>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</si>
  <si>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</si>
  <si>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</si>
  <si>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</si>
  <si>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</si>
  <si>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</si>
  <si>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</si>
  <si>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</si>
  <si>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</si>
  <si>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</si>
  <si>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</si>
  <si>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</si>
  <si>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</si>
  <si>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</si>
  <si>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</si>
  <si>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</si>
  <si>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</si>
  <si>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</si>
  <si>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</si>
  <si>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</si>
  <si>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</si>
  <si>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</si>
  <si>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</si>
  <si>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</si>
  <si>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</si>
  <si>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</si>
  <si>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</si>
  <si>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</si>
  <si>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</si>
  <si>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</si>
  <si>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</si>
  <si>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</si>
  <si>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</si>
  <si>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</si>
  <si>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</si>
  <si>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</si>
  <si>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</si>
  <si>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</si>
  <si>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</si>
  <si>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</si>
  <si>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</si>
  <si>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</si>
  <si>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</si>
  <si>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</si>
  <si>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</si>
  <si>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</si>
  <si>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</si>
  <si>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</si>
  <si>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</si>
  <si>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</si>
  <si>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</si>
  <si>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</si>
  <si>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</si>
  <si>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</si>
  <si>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</si>
  <si>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</si>
  <si>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</si>
  <si>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</si>
  <si>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</si>
  <si>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</si>
  <si>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</si>
  <si>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</si>
  <si>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</si>
  <si>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</si>
  <si>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</si>
  <si>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</si>
  <si>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</si>
  <si>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</si>
  <si>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</si>
  <si>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</si>
  <si>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</si>
  <si>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</si>
  <si>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</si>
  <si>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</si>
  <si>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</si>
  <si>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</si>
  <si>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</si>
  <si>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</si>
  <si>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</si>
  <si>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</si>
  <si>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</si>
  <si>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</si>
  <si>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</si>
  <si>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</si>
  <si>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</si>
  <si>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</si>
  <si>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</si>
  <si>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</si>
  <si>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</si>
  <si>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</si>
  <si>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</si>
  <si>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</si>
  <si>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</si>
  <si>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</si>
  <si>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</si>
  <si>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</si>
  <si>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</si>
  <si>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</si>
  <si>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</si>
  <si>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</si>
  <si>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</si>
  <si>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</si>
  <si>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</si>
  <si>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</si>
  <si>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</si>
  <si>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</si>
  <si>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</si>
  <si>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</si>
  <si>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</si>
  <si>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</si>
  <si>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</si>
  <si>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</si>
  <si>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</si>
  <si>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</si>
  <si>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</si>
  <si>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</si>
  <si>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</si>
  <si>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</si>
  <si>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</si>
  <si>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</si>
  <si>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</si>
  <si>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</si>
  <si>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</si>
  <si>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</si>
  <si>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</si>
  <si>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</si>
  <si>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</si>
  <si>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</si>
  <si>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</si>
  <si>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</si>
  <si>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</si>
  <si>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</si>
  <si>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</si>
  <si>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</si>
  <si>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</si>
  <si>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</si>
  <si>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</si>
  <si>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</si>
  <si>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</si>
  <si>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</si>
  <si>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</si>
  <si>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</si>
  <si>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</si>
  <si>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</si>
  <si>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</si>
  <si>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</si>
  <si>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</si>
  <si>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</si>
  <si>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</si>
  <si>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</si>
  <si>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</si>
  <si>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</si>
  <si>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</si>
  <si>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</si>
  <si>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</si>
  <si>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</si>
  <si>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</si>
  <si>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</si>
  <si>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</si>
  <si>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</si>
  <si>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</si>
  <si>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</si>
  <si>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</si>
  <si>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</si>
  <si>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</si>
  <si>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</si>
  <si>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</si>
  <si>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</si>
  <si>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</si>
  <si>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</si>
  <si>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</si>
  <si>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</si>
  <si>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</si>
  <si>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</si>
  <si>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</si>
  <si>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</si>
  <si>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</si>
  <si>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</si>
  <si>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</si>
  <si>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</si>
  <si>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</si>
  <si>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</si>
  <si>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</si>
  <si>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</si>
  <si>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</si>
  <si>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</si>
  <si>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</si>
  <si>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</si>
  <si>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</si>
  <si>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</si>
  <si>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</si>
  <si>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</si>
  <si>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</si>
  <si>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</si>
  <si>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</si>
  <si>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</si>
  <si>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</si>
  <si>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</si>
  <si>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</si>
  <si>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</si>
  <si>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</si>
  <si>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</si>
  <si>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</si>
  <si>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</si>
  <si>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</si>
  <si>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</si>
  <si>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</si>
  <si>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</si>
  <si>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</si>
  <si>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</si>
  <si>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</si>
  <si>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</si>
  <si>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</si>
  <si>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</si>
  <si>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</si>
  <si>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</si>
  <si>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</si>
  <si>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</si>
  <si>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</si>
  <si>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</si>
  <si>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</si>
  <si>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</si>
  <si>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</si>
  <si>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</si>
  <si>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</si>
  <si>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</si>
  <si>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</si>
  <si>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</si>
  <si>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</si>
  <si>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</si>
  <si>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</si>
  <si>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</si>
  <si>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</si>
  <si>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</si>
  <si>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</si>
  <si>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</si>
  <si>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</si>
  <si>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</si>
  <si>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</si>
  <si>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</si>
  <si>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</si>
  <si>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</si>
  <si>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</si>
  <si>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</si>
  <si>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</si>
  <si>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</si>
  <si>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</si>
  <si>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</si>
  <si>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</si>
  <si>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</si>
  <si>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</si>
  <si>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</si>
  <si>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</si>
  <si>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</si>
  <si>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</si>
  <si>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</si>
  <si>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</si>
  <si>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</si>
  <si>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</si>
  <si>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</si>
  <si>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</si>
  <si>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</si>
  <si>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</si>
  <si>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</si>
  <si>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</si>
  <si>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</si>
  <si>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</si>
  <si>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</si>
  <si>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</si>
  <si>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</si>
  <si>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</si>
  <si>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</si>
  <si>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</si>
  <si>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</si>
  <si>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</si>
  <si>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</si>
  <si>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</si>
  <si>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</si>
  <si>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</si>
  <si>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</si>
  <si>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</si>
  <si>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</si>
  <si>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</si>
  <si>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</si>
  <si>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</si>
  <si>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</si>
  <si>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</si>
  <si>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</si>
  <si>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</si>
  <si>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</si>
  <si>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</si>
  <si>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</si>
  <si>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</si>
  <si>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</si>
  <si>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</si>
  <si>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</si>
  <si>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</si>
  <si>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</si>
  <si>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</si>
  <si>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</si>
  <si>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</si>
  <si>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</si>
  <si>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</si>
  <si>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</si>
  <si>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</si>
  <si>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</si>
  <si>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</si>
  <si>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</si>
  <si>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</si>
  <si>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</si>
  <si>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</si>
  <si>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</si>
  <si>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</si>
  <si>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</si>
  <si>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</si>
  <si>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</si>
  <si>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</si>
  <si>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</si>
  <si>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</si>
  <si>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</si>
  <si>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</si>
  <si>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</si>
  <si>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</si>
  <si>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</si>
  <si>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</si>
  <si>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</si>
  <si>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</si>
  <si>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</si>
  <si>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</si>
  <si>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</si>
  <si>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</si>
  <si>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</si>
  <si>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</si>
  <si>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</si>
  <si>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</si>
  <si>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</si>
  <si>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</si>
  <si>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</si>
  <si>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</si>
  <si>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</si>
  <si>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</si>
  <si>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</si>
  <si>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</si>
  <si>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</si>
  <si>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</si>
  <si>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</si>
  <si>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</si>
  <si>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</si>
  <si>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</si>
  <si>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</si>
  <si>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</si>
  <si>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</si>
  <si>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</si>
  <si>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</si>
  <si>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</si>
  <si>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</si>
  <si>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</si>
  <si>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</si>
  <si>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</si>
  <si>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</si>
  <si>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</si>
  <si>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</si>
  <si>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</si>
  <si>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</si>
  <si>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</si>
  <si>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</si>
  <si>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</si>
  <si>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</si>
  <si>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</si>
  <si>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</si>
  <si>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</si>
  <si>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</si>
  <si>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</si>
  <si>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</si>
  <si>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</si>
  <si>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</si>
  <si>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</si>
  <si>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</si>
  <si>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</si>
  <si>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</si>
  <si>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</si>
  <si>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</si>
  <si>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</si>
  <si>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</si>
  <si>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</si>
  <si>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</si>
  <si>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</si>
  <si>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</si>
  <si>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</si>
  <si>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</si>
  <si>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</si>
  <si>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</si>
  <si>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</si>
  <si>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</si>
  <si>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</si>
  <si>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</si>
  <si>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</si>
  <si>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</si>
  <si>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</si>
  <si>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</si>
  <si>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</si>
  <si>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</si>
  <si>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</si>
  <si>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</si>
  <si>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</si>
  <si>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</si>
  <si>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</si>
  <si>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</si>
  <si>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</si>
  <si>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</si>
  <si>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</si>
  <si>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</si>
  <si>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</si>
  <si>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</si>
  <si>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</si>
  <si>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</si>
  <si>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</si>
  <si>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</si>
  <si>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</si>
  <si>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</si>
  <si>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</si>
  <si>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</si>
  <si>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</si>
  <si>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</si>
  <si>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</si>
  <si>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</si>
  <si>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</si>
  <si>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</si>
  <si>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</si>
  <si>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</si>
  <si>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</si>
  <si>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</si>
  <si>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</si>
  <si>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</si>
  <si>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</si>
  <si>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</si>
  <si>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</si>
  <si>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</si>
  <si>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</si>
  <si>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</si>
  <si>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</si>
  <si>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</si>
  <si>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</si>
  <si>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</si>
  <si>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</si>
  <si>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</si>
  <si>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</si>
  <si>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</si>
  <si>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</si>
  <si>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</si>
  <si>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</si>
  <si>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</si>
  <si>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</si>
  <si>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</si>
  <si>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</si>
  <si>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</si>
  <si>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</si>
  <si>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</si>
  <si>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</si>
  <si>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</si>
  <si>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</si>
  <si>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</si>
  <si>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</si>
  <si>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</si>
  <si>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</si>
  <si>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</si>
  <si>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</si>
  <si>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</si>
  <si>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</si>
  <si>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</si>
  <si>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</si>
  <si>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</si>
  <si>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</si>
  <si>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</si>
  <si>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</si>
  <si>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</si>
  <si>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</si>
  <si>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</si>
  <si>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</si>
  <si>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</si>
  <si>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</si>
  <si>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</si>
  <si>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</si>
  <si>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</si>
  <si>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</si>
  <si>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</si>
  <si>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</si>
  <si>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</si>
  <si>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</si>
  <si>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</si>
  <si>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</si>
  <si>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</si>
  <si>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</si>
  <si>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</si>
  <si>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</si>
  <si>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</si>
  <si>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</si>
  <si>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</si>
  <si>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</si>
  <si>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</si>
  <si>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</si>
  <si>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</si>
  <si>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</si>
  <si>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</si>
  <si>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</si>
  <si>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</si>
  <si>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</si>
  <si>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</si>
  <si>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</si>
  <si>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</si>
  <si>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</si>
  <si>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</si>
  <si>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</si>
  <si>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</si>
  <si>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</si>
  <si>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</si>
  <si>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</si>
  <si>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</si>
  <si>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</si>
  <si>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</si>
  <si>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</si>
  <si>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</si>
  <si>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</si>
  <si>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</si>
  <si>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</si>
  <si>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</si>
  <si>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</si>
  <si>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</si>
  <si>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</si>
  <si>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</si>
  <si>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</si>
  <si>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</si>
  <si>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</si>
  <si>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</si>
  <si>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</si>
  <si>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</si>
  <si>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</si>
  <si>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</si>
  <si>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</si>
  <si>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</si>
  <si>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</si>
  <si>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</si>
  <si>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</si>
  <si>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</si>
  <si>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</si>
  <si>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</si>
  <si>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</si>
  <si>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</si>
  <si>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</si>
  <si>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</si>
  <si>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</si>
  <si>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</si>
  <si>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</si>
  <si>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</si>
  <si>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</si>
  <si>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</si>
  <si>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</si>
  <si>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</si>
  <si>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</si>
  <si>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</si>
  <si>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</si>
  <si>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</si>
  <si>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</si>
  <si>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</si>
  <si>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</si>
  <si>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</si>
  <si>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</si>
  <si>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</si>
  <si>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</si>
  <si>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</si>
  <si>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</si>
  <si>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</si>
  <si>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</si>
  <si>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</si>
  <si>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</si>
  <si>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</si>
  <si>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</si>
  <si>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</si>
  <si>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</si>
  <si>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</si>
  <si>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</si>
  <si>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</si>
  <si>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</si>
  <si>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</si>
  <si>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</si>
  <si>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</si>
  <si>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</si>
  <si>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</si>
  <si>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</si>
  <si>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</si>
  <si>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</si>
  <si>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</si>
  <si>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</si>
  <si>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</si>
  <si>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</si>
  <si>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</si>
  <si>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</si>
  <si>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</si>
  <si>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</si>
  <si>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</si>
  <si>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</si>
  <si>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</si>
  <si>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</si>
  <si>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</si>
  <si>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</si>
  <si>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</si>
  <si>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</si>
  <si>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</si>
  <si>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</si>
  <si>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</si>
  <si>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</si>
  <si>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</si>
  <si>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</si>
  <si>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</si>
  <si>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</si>
  <si>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</si>
  <si>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</si>
  <si>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</si>
  <si>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</si>
  <si>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</si>
  <si>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</si>
  <si>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</si>
  <si>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</si>
  <si>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</si>
  <si>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</si>
  <si>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</si>
  <si>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</si>
  <si>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</si>
  <si>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</si>
  <si>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</si>
  <si>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</si>
  <si>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</si>
  <si>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</si>
  <si>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</si>
  <si>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</si>
  <si>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</si>
  <si>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</si>
  <si>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</si>
  <si>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</si>
  <si>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</si>
  <si>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</si>
  <si>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</si>
  <si>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</si>
  <si>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</si>
  <si>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</si>
  <si>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</si>
  <si>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</si>
  <si>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</si>
  <si>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</si>
  <si>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</si>
  <si>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</si>
  <si>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</si>
  <si>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</si>
  <si>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</si>
  <si>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</si>
  <si>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</si>
  <si>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</si>
  <si>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</si>
  <si>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</si>
  <si>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</si>
  <si>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</si>
  <si>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</si>
  <si>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</si>
  <si>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</si>
  <si>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</si>
  <si>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</si>
  <si>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</si>
  <si>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</si>
  <si>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</si>
  <si>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</si>
  <si>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</si>
  <si>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</si>
  <si>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</si>
  <si>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</si>
  <si>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</si>
  <si>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</si>
  <si>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</si>
  <si>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</si>
  <si>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</si>
  <si>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</si>
  <si>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</si>
  <si>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</si>
  <si>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</si>
  <si>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</si>
  <si>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</si>
  <si>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</si>
  <si>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</si>
  <si>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</si>
  <si>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</si>
  <si>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</si>
  <si>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</si>
  <si>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</si>
  <si>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</si>
  <si>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</si>
  <si>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</si>
  <si>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</si>
  <si>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</si>
  <si>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</si>
  <si>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</si>
  <si>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</si>
  <si>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</si>
  <si>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</si>
  <si>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</si>
  <si>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</si>
  <si>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</si>
  <si>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</si>
  <si>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</si>
  <si>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</si>
  <si>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</si>
  <si>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</si>
  <si>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</si>
  <si>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</si>
  <si>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</si>
  <si>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</si>
  <si>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</si>
  <si>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</si>
  <si>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</si>
  <si>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</si>
  <si>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</si>
  <si>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</si>
  <si>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</si>
  <si>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</si>
  <si>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</si>
  <si>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</si>
  <si>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</si>
  <si>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</si>
  <si>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</si>
  <si>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</si>
  <si>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</si>
  <si>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</si>
  <si>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</si>
  <si>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</si>
  <si>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</si>
  <si>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</si>
  <si>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</si>
  <si>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</si>
  <si>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</si>
  <si>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</si>
  <si>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</si>
  <si>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</si>
  <si>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</si>
  <si>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</si>
  <si>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</si>
  <si>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</si>
  <si>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</si>
  <si>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</si>
  <si>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</si>
  <si>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</si>
  <si>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</si>
  <si>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</si>
  <si>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</si>
  <si>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</si>
  <si>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</si>
  <si>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</si>
  <si>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</si>
  <si>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</si>
  <si>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</si>
  <si>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</si>
  <si>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</si>
  <si>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</si>
  <si>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</si>
  <si>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</si>
  <si>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</si>
  <si>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</si>
  <si>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</si>
  <si>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</si>
  <si>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</si>
  <si>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</si>
  <si>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</si>
  <si>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</si>
  <si>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</si>
  <si>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</si>
  <si>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</si>
  <si>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</si>
  <si>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</si>
  <si>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</si>
  <si>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</si>
  <si>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</si>
  <si>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</si>
  <si>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</si>
  <si>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</si>
  <si>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</si>
  <si>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</si>
  <si>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</si>
  <si>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</si>
  <si>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</si>
  <si>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</si>
  <si>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</si>
  <si>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</si>
  <si>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</si>
  <si>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</si>
  <si>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</si>
  <si>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</si>
  <si>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</si>
  <si>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</si>
  <si>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</si>
  <si>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</si>
  <si>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</si>
  <si>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</si>
  <si>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</si>
  <si>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</si>
  <si>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</si>
  <si>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</si>
  <si>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</si>
  <si>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</si>
  <si>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</si>
  <si>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</si>
  <si>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</si>
  <si>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</si>
  <si>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</si>
  <si>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</si>
  <si>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</si>
  <si>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</si>
  <si>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</si>
  <si>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</si>
  <si>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</si>
  <si>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</si>
  <si>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</si>
  <si>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</si>
  <si>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</si>
  <si>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</si>
  <si>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</si>
  <si>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</si>
  <si>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</si>
  <si>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</si>
  <si>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</si>
  <si>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</si>
  <si>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</si>
  <si>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</si>
  <si>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</si>
  <si>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</si>
  <si>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</si>
  <si>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</si>
  <si>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</si>
  <si>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</si>
  <si>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</si>
  <si>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</si>
  <si>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</si>
  <si>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</si>
  <si>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</si>
  <si>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</si>
  <si>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</si>
  <si>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</si>
  <si>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</si>
  <si>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</si>
  <si>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</si>
  <si>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</si>
  <si>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</si>
  <si>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</si>
  <si>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</si>
  <si>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</si>
  <si>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</si>
  <si>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</si>
  <si>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</si>
  <si>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</si>
  <si>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</si>
  <si>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</si>
  <si>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</si>
  <si>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</si>
  <si>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</si>
  <si>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</si>
  <si>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</si>
  <si>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</si>
  <si>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</si>
  <si>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</si>
  <si>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</si>
  <si>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</si>
  <si>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</si>
  <si>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</si>
  <si>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</si>
  <si>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</si>
  <si>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</si>
  <si>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</si>
  <si>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</si>
  <si>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</si>
  <si>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</si>
  <si>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</si>
  <si>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</si>
  <si>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</si>
  <si>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</si>
  <si>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</si>
  <si>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</si>
  <si>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</si>
  <si>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</si>
  <si>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</si>
  <si>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</si>
  <si>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</si>
  <si>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</si>
  <si>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</si>
  <si>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</si>
  <si>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</si>
  <si>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</si>
  <si>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</si>
  <si>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</si>
  <si>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</si>
  <si>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</si>
  <si>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</si>
  <si>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</si>
  <si>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</si>
  <si>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</si>
  <si>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</si>
  <si>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</si>
  <si>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</si>
  <si>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</si>
  <si>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</si>
  <si>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</si>
  <si>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</si>
  <si>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</si>
  <si>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</si>
  <si>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</si>
  <si>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</si>
  <si>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</si>
  <si>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</si>
  <si>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</si>
  <si>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</si>
  <si>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</si>
  <si>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</si>
  <si>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</si>
  <si>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</si>
  <si>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</si>
  <si>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</si>
  <si>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</si>
  <si>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</si>
  <si>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</si>
  <si>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</si>
  <si>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</si>
  <si>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</si>
  <si>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</si>
  <si>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</si>
  <si>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</si>
  <si>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</si>
  <si>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</si>
  <si>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</si>
  <si>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</si>
  <si>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</si>
  <si>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</si>
  <si>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</si>
  <si>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</si>
  <si>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</si>
  <si>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</si>
  <si>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</si>
  <si>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</si>
  <si>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</si>
  <si>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</si>
  <si>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</si>
  <si>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</si>
  <si>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</si>
  <si>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</si>
  <si>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</si>
  <si>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</si>
  <si>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</si>
  <si>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</si>
  <si>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</si>
  <si>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</si>
  <si>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</si>
  <si>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</si>
  <si>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</si>
  <si>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</si>
  <si>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</si>
  <si>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</si>
  <si>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</si>
  <si>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</si>
  <si>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</si>
  <si>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</si>
  <si>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</si>
  <si>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</si>
  <si>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</si>
  <si>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</si>
  <si>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</si>
  <si>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</si>
  <si>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</si>
  <si>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</si>
  <si>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</si>
  <si>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</si>
  <si>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</si>
  <si>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</si>
  <si>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</si>
  <si>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</si>
  <si>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</si>
  <si>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</si>
  <si>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</si>
  <si>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</si>
  <si>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</si>
  <si>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</si>
  <si>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</si>
  <si>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</si>
  <si>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</si>
  <si>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</si>
  <si>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</si>
  <si>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</si>
  <si>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</si>
  <si>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</si>
  <si>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</si>
  <si>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</si>
  <si>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</si>
  <si>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</si>
  <si>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</si>
  <si>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</si>
  <si>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</si>
  <si>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</si>
  <si>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</si>
  <si>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</si>
  <si>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</si>
  <si>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</si>
  <si>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</si>
  <si>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</si>
  <si>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</si>
  <si>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</si>
  <si>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</si>
  <si>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</si>
  <si>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</si>
  <si>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</si>
  <si>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</si>
  <si>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</si>
  <si>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</si>
  <si>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</si>
  <si>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</si>
  <si>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</si>
  <si>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</si>
  <si>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</si>
  <si>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</si>
  <si>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</si>
  <si>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</si>
  <si>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</si>
  <si>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</si>
  <si>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</si>
  <si>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</si>
  <si>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</si>
  <si>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</si>
  <si>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</si>
  <si>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</si>
  <si>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</si>
  <si>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</si>
  <si>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</si>
  <si>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</si>
  <si>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</si>
  <si>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</si>
  <si>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</si>
  <si>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</si>
  <si>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</si>
  <si>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</si>
  <si>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</si>
  <si>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</si>
  <si>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</si>
  <si>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</si>
  <si>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</si>
  <si>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</si>
  <si>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</si>
  <si>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</si>
  <si>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</si>
  <si>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</si>
  <si>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</si>
  <si>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</si>
  <si>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</si>
  <si>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</si>
  <si>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</si>
  <si>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</si>
  <si>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</si>
  <si>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</si>
  <si>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</si>
  <si>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</si>
  <si>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</si>
  <si>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</si>
  <si>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</si>
  <si>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</si>
  <si>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</si>
  <si>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</si>
  <si>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</si>
  <si>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</si>
  <si>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</si>
  <si>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</si>
  <si>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</si>
  <si>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</si>
  <si>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</si>
  <si>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</si>
  <si>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</si>
  <si>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</si>
  <si>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</si>
  <si>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</si>
  <si>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</si>
  <si>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</si>
  <si>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</si>
  <si>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</si>
  <si>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</si>
  <si>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</si>
  <si>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</si>
  <si>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</si>
  <si>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</si>
  <si>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</si>
  <si>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</si>
  <si>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</si>
  <si>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</si>
  <si>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</si>
  <si>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</si>
  <si>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</si>
  <si>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</si>
  <si>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</si>
  <si>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</si>
  <si>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</si>
  <si>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</si>
  <si>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</si>
  <si>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</si>
  <si>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</si>
  <si>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</si>
  <si>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</si>
  <si>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</si>
  <si>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</si>
  <si>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</si>
  <si>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</si>
  <si>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</si>
  <si>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</si>
  <si>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</si>
  <si>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</si>
  <si>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</si>
  <si>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</si>
  <si>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</si>
  <si>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</si>
  <si>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</si>
  <si>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</si>
  <si>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</si>
  <si>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</si>
  <si>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</si>
  <si>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</si>
  <si>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</si>
  <si>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</si>
  <si>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</si>
  <si>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</si>
  <si>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</si>
  <si>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</si>
  <si>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</si>
  <si>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</si>
  <si>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</si>
  <si>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</si>
  <si>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</si>
  <si>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</si>
  <si>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</si>
  <si>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</si>
  <si>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</si>
  <si>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</si>
  <si>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</si>
  <si>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</si>
  <si>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</si>
  <si>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</si>
  <si>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</si>
  <si>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</si>
  <si>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</si>
  <si>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</si>
  <si>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</si>
  <si>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</si>
  <si>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</si>
  <si>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</si>
  <si>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</si>
  <si>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</si>
  <si>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</si>
  <si>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</si>
  <si>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</si>
  <si>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</si>
  <si>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</si>
  <si>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</si>
  <si>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</si>
  <si>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</si>
  <si>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</si>
  <si>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</si>
  <si>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</si>
  <si>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</si>
  <si>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</si>
  <si>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</si>
  <si>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</si>
  <si>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</si>
  <si>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</si>
  <si>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</si>
  <si>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</si>
  <si>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</si>
  <si>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</si>
  <si>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</si>
  <si>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</si>
  <si>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</si>
  <si>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</si>
  <si>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</si>
  <si>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</si>
  <si>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</si>
  <si>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</si>
  <si>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</si>
  <si>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</si>
  <si>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</si>
  <si>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</si>
  <si>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</si>
  <si>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</si>
  <si>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</si>
  <si>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</si>
  <si>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</si>
  <si>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</si>
  <si>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</si>
  <si>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</si>
  <si>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</si>
  <si>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</si>
  <si>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</si>
  <si>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</si>
  <si>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</si>
  <si>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</si>
  <si>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</si>
  <si>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</si>
  <si>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</si>
  <si>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</si>
  <si>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</si>
  <si>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</si>
  <si>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</si>
  <si>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</si>
  <si>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</si>
  <si>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</si>
  <si>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</si>
  <si>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</si>
  <si>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</si>
  <si>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</si>
  <si>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</si>
  <si>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</si>
  <si>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</si>
  <si>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</si>
  <si>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</si>
  <si>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</si>
  <si>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</si>
  <si>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</si>
  <si>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</si>
  <si>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</si>
  <si>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</si>
  <si>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</si>
  <si>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</si>
  <si>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</si>
  <si>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</si>
  <si>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</si>
  <si>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</si>
  <si>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</si>
  <si>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</si>
  <si>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</si>
  <si>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</si>
  <si>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</si>
  <si>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</si>
  <si>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</si>
  <si>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</si>
  <si>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</si>
  <si>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</si>
  <si>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</si>
  <si>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</si>
  <si>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</si>
  <si>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</si>
  <si>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</si>
  <si>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</si>
  <si>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</si>
  <si>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</si>
  <si>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</si>
  <si>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</si>
  <si>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</si>
  <si>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</si>
  <si>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</si>
  <si>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</si>
  <si>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</si>
  <si>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</si>
  <si>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</si>
  <si>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</si>
  <si>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</si>
  <si>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</si>
  <si>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</si>
  <si>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</si>
  <si>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</si>
  <si>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</si>
  <si>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</si>
  <si>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</si>
  <si>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</si>
  <si>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</si>
  <si>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</si>
  <si>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</si>
  <si>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</si>
  <si>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</si>
  <si>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</si>
  <si>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</si>
  <si>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</si>
  <si>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</si>
  <si>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</si>
  <si>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</si>
  <si>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</si>
  <si>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</si>
  <si>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</si>
  <si>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</si>
  <si>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</si>
  <si>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</si>
  <si>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</si>
  <si>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</si>
  <si>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</si>
  <si>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</si>
  <si>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</si>
  <si>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</si>
  <si>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</si>
  <si>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</si>
  <si>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</si>
  <si>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</si>
  <si>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</si>
  <si>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</si>
  <si>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</si>
  <si>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</si>
  <si>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</si>
  <si>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</si>
  <si>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</si>
  <si>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</si>
  <si>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</si>
  <si>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</si>
  <si>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</si>
  <si>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</si>
  <si>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</si>
  <si>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</si>
  <si>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</si>
  <si>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</si>
  <si>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</si>
  <si>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</si>
  <si>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</si>
  <si>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</si>
  <si>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</si>
  <si>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</si>
  <si>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</si>
  <si>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</si>
  <si>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</si>
  <si>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</si>
  <si>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</si>
  <si>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</si>
  <si>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</si>
  <si>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</si>
  <si>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</si>
  <si>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</si>
  <si>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</si>
  <si>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</si>
  <si>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</si>
  <si>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</si>
  <si>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</si>
  <si>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</si>
  <si>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</si>
  <si>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</si>
  <si>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</si>
  <si>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</si>
  <si>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</si>
  <si>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</si>
  <si>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</si>
  <si>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</si>
  <si>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</si>
  <si>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</si>
  <si>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</si>
  <si>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</si>
  <si>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</si>
  <si>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</si>
  <si>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</si>
  <si>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</si>
  <si>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</si>
  <si>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</si>
  <si>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</si>
  <si>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</si>
  <si>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</si>
  <si>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</si>
  <si>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</si>
  <si>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</si>
  <si>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</si>
  <si>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</si>
  <si>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</si>
  <si>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</si>
  <si>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</si>
  <si>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</si>
  <si>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</si>
  <si>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</si>
  <si>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</si>
  <si>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</si>
  <si>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</si>
  <si>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</si>
  <si>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</si>
  <si>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</si>
  <si>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</si>
  <si>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</si>
  <si>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</si>
  <si>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</si>
  <si>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</si>
  <si>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</si>
  <si>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</si>
  <si>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</si>
  <si>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</si>
  <si>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</si>
  <si>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</si>
  <si>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</si>
  <si>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</si>
  <si>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</si>
  <si>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</si>
  <si>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</si>
  <si>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</si>
  <si>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</si>
  <si>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</si>
  <si>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</si>
  <si>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</si>
  <si>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</si>
  <si>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</si>
  <si>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</si>
  <si>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</si>
  <si>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</si>
  <si>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</si>
  <si>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</si>
  <si>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</si>
  <si>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</si>
  <si>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</si>
  <si>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</si>
  <si>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</si>
  <si>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</si>
  <si>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</si>
  <si>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</si>
  <si>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</si>
  <si>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</si>
  <si>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</si>
  <si>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</si>
  <si>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</si>
  <si>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</si>
  <si>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</si>
  <si>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</si>
  <si>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</si>
  <si>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</si>
  <si>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</si>
  <si>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</si>
  <si>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</si>
  <si>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</si>
  <si>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</si>
  <si>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</si>
  <si>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</si>
  <si>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</si>
  <si>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</si>
  <si>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</si>
  <si>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</si>
  <si>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</si>
  <si>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</si>
  <si>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</si>
  <si>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</si>
  <si>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</si>
  <si>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</si>
  <si>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</si>
  <si>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</si>
  <si>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</si>
  <si>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</si>
  <si>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</si>
  <si>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</si>
  <si>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</si>
  <si>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</si>
  <si>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</si>
  <si>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</si>
  <si>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</si>
  <si>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</si>
  <si>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</si>
  <si>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</si>
  <si>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</si>
  <si>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</si>
  <si>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</si>
  <si>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</si>
  <si>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</si>
  <si>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</si>
  <si>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</si>
  <si>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</si>
  <si>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</si>
  <si>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</si>
  <si>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</si>
  <si>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</si>
  <si>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</si>
  <si>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</si>
  <si>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</si>
  <si>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</si>
  <si>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</si>
  <si>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</si>
  <si>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</si>
  <si>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</si>
  <si>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</si>
  <si>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</si>
  <si>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</si>
  <si>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</si>
  <si>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</si>
  <si>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</si>
  <si>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</si>
  <si>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</si>
  <si>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</si>
  <si>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</si>
  <si>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</si>
  <si>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</si>
  <si>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</si>
  <si>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</si>
  <si>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</si>
  <si>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</si>
  <si>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</si>
  <si>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</si>
  <si>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</si>
  <si>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</si>
  <si>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</si>
  <si>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</si>
  <si>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</si>
  <si>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</si>
  <si>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</si>
  <si>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</si>
  <si>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</si>
  <si>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</si>
  <si>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</si>
  <si>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</si>
  <si>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</si>
  <si>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</si>
  <si>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</si>
  <si>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</si>
  <si>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</si>
  <si>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</si>
  <si>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</si>
  <si>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</si>
  <si>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</si>
  <si>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</si>
  <si>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</si>
  <si>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</si>
  <si>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</si>
  <si>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</si>
  <si>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</si>
  <si>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</si>
  <si>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</si>
  <si>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</si>
  <si>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</si>
  <si>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</si>
  <si>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</si>
  <si>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</si>
  <si>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</si>
  <si>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</si>
  <si>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</si>
  <si>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</si>
  <si>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</si>
  <si>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</si>
  <si>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</si>
  <si>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</si>
  <si>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</si>
  <si>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</si>
  <si>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</si>
  <si>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</si>
  <si>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</si>
  <si>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</si>
  <si>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</si>
  <si>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</si>
  <si>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</si>
  <si>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</si>
  <si>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</si>
  <si>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</si>
  <si>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</si>
  <si>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</si>
  <si>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</si>
  <si>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</si>
  <si>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</si>
  <si>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</si>
  <si>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</si>
  <si>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</si>
  <si>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</si>
  <si>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</si>
  <si>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</si>
  <si>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</si>
  <si>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</si>
  <si>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</si>
  <si>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</si>
  <si>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</si>
  <si>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</si>
  <si>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</si>
  <si>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</si>
  <si>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</si>
  <si>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</si>
  <si>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</si>
  <si>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</si>
  <si>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</si>
  <si>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</si>
  <si>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</si>
  <si>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</si>
  <si>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</si>
  <si>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</si>
  <si>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</si>
  <si>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</si>
  <si>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</si>
  <si>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</si>
  <si>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</si>
  <si>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</si>
  <si>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</si>
  <si>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</si>
  <si>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</si>
  <si>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</si>
  <si>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</si>
  <si>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</si>
  <si>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</si>
  <si>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</si>
  <si>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</si>
  <si>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</si>
  <si>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</si>
  <si>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</si>
  <si>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</si>
  <si>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</si>
  <si>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</si>
  <si>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</si>
  <si>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</si>
  <si>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</si>
  <si>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</si>
  <si>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</si>
  <si>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</si>
  <si>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</si>
  <si>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</si>
  <si>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</si>
  <si>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</si>
  <si>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</si>
  <si>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</si>
  <si>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</si>
  <si>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</si>
  <si>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</si>
  <si>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</si>
  <si>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</si>
  <si>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</si>
  <si>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</si>
  <si>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</si>
  <si>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</si>
  <si>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</si>
  <si>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</si>
  <si>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</si>
  <si>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</si>
  <si>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</si>
  <si>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</si>
  <si>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</si>
  <si>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</si>
  <si>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</si>
  <si>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</si>
  <si>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</si>
  <si>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</si>
  <si>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</si>
  <si>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</si>
  <si>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</si>
  <si>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</si>
  <si>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</si>
  <si>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</si>
  <si>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</si>
  <si>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</si>
  <si>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</si>
  <si>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</si>
  <si>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</si>
  <si>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</si>
  <si>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</si>
  <si>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</si>
  <si>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</si>
  <si>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</si>
  <si>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</si>
  <si>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</si>
  <si>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</si>
  <si>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</si>
  <si>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</si>
  <si>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</si>
  <si>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</si>
  <si>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</si>
  <si>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</si>
  <si>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</si>
  <si>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</si>
  <si>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</si>
  <si>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</si>
  <si>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</si>
  <si>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</si>
  <si>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</si>
  <si>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</si>
  <si>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</si>
  <si>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</si>
  <si>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</si>
  <si>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</si>
  <si>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</si>
  <si>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</si>
  <si>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</si>
  <si>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</si>
  <si>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</si>
  <si>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</si>
  <si>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</si>
  <si>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</si>
  <si>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</si>
  <si>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</si>
  <si>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</si>
  <si>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</si>
  <si>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</si>
  <si>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</si>
  <si>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</si>
  <si>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</si>
  <si>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</si>
  <si>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</si>
  <si>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</si>
  <si>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</si>
  <si>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</si>
  <si>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</si>
  <si>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</si>
  <si>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</si>
  <si>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</si>
  <si>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</si>
  <si>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</si>
  <si>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</si>
  <si>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</si>
  <si>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</si>
  <si>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</si>
  <si>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</si>
  <si>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</si>
  <si>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</si>
  <si>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</si>
  <si>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</si>
  <si>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</si>
  <si>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</si>
  <si>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</si>
  <si>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</si>
  <si>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</si>
  <si>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</si>
  <si>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</si>
  <si>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</si>
  <si>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</si>
  <si>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</si>
  <si>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</si>
  <si>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</si>
  <si>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</si>
  <si>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</si>
  <si>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</si>
  <si>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</si>
  <si>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</si>
  <si>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</si>
  <si>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</si>
  <si>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</si>
  <si>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</si>
  <si>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</si>
  <si>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</si>
  <si>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</si>
  <si>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</si>
  <si>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</si>
  <si>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</si>
  <si>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</si>
  <si>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</si>
  <si>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</si>
  <si>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</si>
  <si>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</si>
  <si>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</si>
  <si>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</si>
  <si>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</si>
  <si>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</si>
  <si>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</si>
  <si>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</si>
  <si>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</si>
  <si>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</si>
  <si>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</si>
  <si>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</si>
  <si>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</si>
  <si>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</si>
  <si>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</si>
  <si>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</si>
  <si>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</si>
  <si>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</si>
  <si>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</si>
  <si>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</si>
  <si>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</si>
  <si>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</si>
  <si>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</si>
  <si>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</si>
  <si>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</si>
  <si>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</si>
  <si>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</si>
  <si>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</si>
  <si>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</si>
  <si>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</si>
  <si>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</si>
  <si>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</si>
  <si>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</si>
  <si>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</si>
  <si>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</si>
  <si>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</si>
  <si>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</si>
  <si>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</si>
  <si>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</si>
  <si>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</si>
  <si>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</si>
  <si>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</si>
  <si>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</si>
  <si>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</si>
  <si>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</si>
  <si>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</si>
  <si>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</si>
  <si>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</si>
  <si>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</si>
  <si>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</si>
  <si>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</si>
  <si>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</si>
  <si>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</si>
  <si>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</si>
  <si>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</si>
  <si>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</si>
  <si>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</si>
  <si>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</si>
  <si>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</si>
  <si>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</si>
  <si>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</si>
  <si>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</si>
  <si>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</si>
  <si>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</si>
  <si>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</si>
  <si>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</si>
  <si>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</si>
  <si>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</si>
  <si>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</si>
  <si>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</si>
  <si>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</si>
  <si>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</si>
  <si>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</si>
  <si>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</si>
  <si>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</si>
  <si>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</si>
  <si>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</si>
  <si>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</si>
  <si>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</si>
  <si>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</si>
  <si>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</si>
  <si>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</si>
  <si>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</si>
  <si>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</si>
  <si>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</si>
  <si>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</si>
  <si>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</si>
  <si>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</si>
  <si>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</si>
  <si>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</si>
  <si>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</si>
  <si>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</si>
  <si>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</si>
  <si>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</si>
  <si>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</si>
  <si>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</si>
  <si>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</si>
  <si>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</si>
  <si>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</si>
  <si>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</si>
  <si>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</si>
  <si>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</si>
  <si>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</si>
  <si>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</si>
  <si>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</si>
  <si>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</si>
  <si>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</si>
  <si>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</si>
  <si>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</si>
  <si>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</si>
  <si>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</si>
  <si>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</si>
  <si>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</si>
  <si>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</si>
  <si>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</si>
  <si>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</si>
  <si>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</si>
  <si>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</si>
  <si>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</si>
  <si>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</si>
  <si>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</si>
  <si>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</si>
  <si>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</si>
  <si>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</si>
  <si>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</si>
  <si>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</si>
  <si>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</si>
  <si>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</si>
  <si>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</si>
  <si>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</si>
  <si>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</si>
  <si>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</si>
  <si>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</si>
  <si>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</si>
  <si>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</si>
  <si>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</si>
  <si>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</si>
  <si>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</si>
  <si>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</si>
  <si>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</si>
  <si>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</si>
  <si>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</si>
  <si>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</si>
  <si>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</si>
  <si>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</si>
  <si>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</si>
  <si>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</si>
  <si>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</si>
  <si>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</si>
  <si>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</si>
  <si>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</si>
  <si>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</si>
  <si>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</si>
  <si>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</si>
  <si>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</si>
  <si>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</si>
  <si>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</si>
  <si>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</si>
  <si>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</si>
  <si>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</si>
  <si>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</si>
  <si>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</si>
  <si>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</si>
  <si>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</si>
  <si>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</si>
  <si>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</si>
  <si>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</si>
  <si>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</si>
  <si>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</si>
  <si>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</si>
  <si>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</si>
  <si>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</si>
  <si>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</si>
  <si>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</si>
  <si>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</si>
  <si>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</si>
  <si>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</si>
  <si>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</si>
  <si>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</si>
  <si>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</si>
  <si>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</si>
  <si>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</si>
  <si>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</si>
  <si>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</si>
  <si>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</si>
  <si>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</si>
  <si>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</si>
  <si>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</si>
  <si>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</si>
  <si>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</si>
  <si>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</si>
  <si>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</si>
  <si>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</si>
  <si>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</si>
  <si>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</si>
  <si>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</si>
  <si>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</si>
  <si>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</si>
  <si>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</si>
  <si>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</si>
  <si>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</si>
  <si>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</si>
  <si>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</si>
  <si>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</si>
  <si>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</si>
  <si>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</si>
  <si>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</si>
  <si>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</si>
  <si>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</si>
  <si>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</si>
  <si>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</si>
  <si>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</si>
  <si>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</si>
  <si>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</si>
  <si>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</si>
  <si>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</si>
  <si>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</si>
  <si>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</si>
  <si>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</si>
  <si>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</si>
  <si>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</si>
  <si>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</si>
  <si>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</si>
  <si>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</si>
  <si>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</si>
  <si>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</si>
  <si>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</si>
  <si>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</si>
  <si>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</si>
  <si>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</si>
  <si>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</si>
  <si>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</si>
  <si>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</si>
  <si>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</si>
  <si>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</si>
  <si>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</si>
  <si>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</si>
  <si>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</si>
  <si>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</si>
  <si>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</si>
  <si>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</si>
  <si>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</si>
  <si>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</si>
  <si>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</si>
  <si>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</si>
  <si>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</si>
  <si>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</si>
  <si>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</si>
  <si>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</si>
  <si>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</si>
  <si>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</si>
  <si>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</si>
  <si>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</si>
  <si>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</si>
  <si>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</si>
  <si>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</si>
  <si>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</si>
  <si>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</si>
  <si>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</si>
  <si>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</si>
  <si>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</si>
  <si>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</si>
  <si>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</si>
  <si>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</si>
  <si>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</si>
  <si>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</si>
  <si>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</si>
  <si>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</si>
  <si>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</si>
  <si>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</si>
  <si>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</si>
  <si>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</si>
  <si>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</si>
  <si>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</si>
  <si>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</si>
  <si>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</si>
  <si>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</si>
  <si>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</si>
  <si>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</si>
  <si>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</si>
  <si>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</si>
  <si>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</si>
  <si>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</si>
  <si>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</si>
  <si>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</si>
  <si>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</si>
  <si>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</si>
  <si>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</si>
  <si>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</si>
  <si>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</si>
  <si>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</si>
  <si>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</si>
  <si>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</si>
  <si>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</si>
  <si>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</si>
  <si>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</si>
  <si>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</si>
  <si>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</si>
  <si>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</si>
  <si>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</si>
  <si>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</si>
  <si>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</si>
  <si>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</si>
  <si>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</si>
  <si>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</si>
  <si>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</si>
  <si>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</si>
  <si>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</si>
  <si>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</si>
  <si>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</si>
  <si>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</si>
  <si>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</si>
  <si>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</si>
  <si>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</si>
  <si>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</si>
  <si>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</si>
  <si>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</si>
  <si>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</si>
  <si>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</si>
  <si>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</si>
  <si>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</si>
  <si>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</si>
  <si>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</si>
  <si>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</si>
  <si>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</si>
  <si>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</si>
  <si>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</si>
  <si>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</si>
  <si>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</si>
  <si>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</si>
  <si>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</si>
  <si>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</si>
  <si>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</si>
  <si>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</si>
  <si>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</si>
  <si>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</si>
  <si>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</si>
  <si>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</si>
  <si>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</si>
  <si>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</si>
  <si>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</si>
  <si>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</si>
  <si>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</si>
  <si>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</si>
  <si>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</si>
  <si>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</si>
  <si>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</si>
  <si>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</si>
  <si>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</si>
  <si>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</si>
  <si>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</si>
  <si>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</si>
  <si>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</si>
  <si>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</si>
  <si>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</si>
  <si>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</si>
  <si>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</si>
  <si>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</si>
  <si>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</si>
  <si>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</si>
  <si>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</si>
  <si>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</si>
  <si>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</si>
  <si>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</si>
  <si>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</si>
  <si>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</si>
  <si>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</si>
  <si>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</si>
  <si>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</si>
  <si>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</si>
  <si>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</si>
  <si>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</si>
  <si>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</si>
  <si>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</si>
  <si>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</si>
  <si>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</si>
  <si>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</si>
  <si>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</si>
  <si>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</si>
  <si>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</si>
  <si>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</si>
  <si>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</si>
  <si>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</si>
  <si>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</si>
  <si>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</si>
  <si>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</si>
  <si>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</si>
  <si>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</si>
  <si>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</si>
  <si>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</si>
  <si>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</si>
  <si>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</si>
  <si>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</si>
  <si>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</si>
  <si>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</si>
  <si>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</si>
  <si>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</si>
  <si>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</si>
  <si>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</si>
  <si>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</si>
  <si>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</si>
  <si>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</si>
  <si>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</si>
  <si>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</si>
  <si>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</si>
  <si>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</si>
  <si>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</si>
  <si>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</si>
  <si>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</si>
  <si>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</si>
  <si>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</si>
  <si>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</si>
  <si>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</si>
  <si>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</si>
  <si>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</si>
  <si>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</si>
  <si>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</si>
  <si>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</si>
  <si>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</si>
  <si>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</si>
  <si>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</si>
  <si>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</si>
  <si>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</si>
  <si>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</si>
  <si>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</si>
  <si>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</si>
  <si>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</si>
  <si>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</si>
  <si>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</si>
  <si>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</si>
  <si>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</si>
  <si>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</si>
  <si>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</si>
  <si>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</si>
  <si>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</si>
  <si>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</si>
  <si>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</si>
  <si>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</si>
  <si>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</si>
  <si>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</si>
  <si>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</si>
  <si>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</si>
  <si>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</si>
  <si>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</si>
  <si>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</si>
  <si>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</si>
  <si>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</si>
  <si>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</si>
  <si>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</si>
  <si>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</si>
  <si>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</si>
  <si>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</si>
  <si>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</si>
  <si>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</si>
  <si>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</si>
  <si>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</si>
  <si>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</si>
  <si>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</si>
  <si>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</si>
  <si>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</si>
  <si>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</si>
  <si>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</si>
  <si>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</si>
  <si>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</si>
  <si>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</si>
  <si>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</si>
  <si>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</si>
  <si>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</si>
  <si>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</si>
  <si>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</si>
  <si>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</si>
  <si>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</si>
  <si>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</si>
  <si>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</si>
  <si>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</si>
  <si>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</si>
  <si>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</si>
  <si>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</si>
  <si>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</si>
  <si>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</si>
  <si>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</si>
  <si>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</si>
  <si>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</si>
  <si>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</si>
  <si>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</si>
  <si>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</si>
  <si>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</si>
  <si>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</si>
  <si>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</si>
  <si>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</si>
  <si>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</si>
  <si>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</si>
  <si>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</si>
  <si>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</si>
  <si>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</si>
  <si>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</si>
  <si>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</si>
  <si>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</si>
  <si>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</si>
  <si>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</si>
  <si>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</si>
  <si>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</si>
  <si>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</si>
  <si>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</si>
  <si>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</si>
  <si>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</si>
  <si>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</si>
  <si>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</si>
  <si>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</si>
  <si>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</si>
  <si>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</si>
  <si>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</si>
  <si>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</si>
  <si>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</si>
  <si>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</si>
  <si>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</si>
  <si>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</si>
  <si>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</si>
  <si>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</si>
  <si>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</si>
  <si>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</si>
  <si>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</si>
  <si>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</si>
  <si>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</si>
  <si>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</si>
  <si>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</si>
  <si>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</si>
  <si>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</si>
  <si>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</si>
  <si>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</si>
  <si>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</si>
  <si>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</si>
  <si>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</si>
  <si>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</si>
  <si>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</si>
  <si>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</si>
  <si>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</si>
  <si>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</si>
  <si>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</si>
  <si>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</si>
  <si>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</si>
  <si>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</si>
  <si>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</si>
  <si>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</si>
  <si>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</si>
  <si>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</si>
  <si>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</si>
  <si>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</si>
  <si>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</si>
  <si>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</si>
  <si>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</si>
  <si>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</si>
  <si>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</si>
  <si>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</si>
  <si>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</si>
  <si>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</si>
  <si>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</si>
  <si>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</si>
  <si>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</si>
  <si>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</si>
  <si>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</si>
  <si>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</si>
  <si>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</si>
  <si>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</si>
  <si>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</si>
  <si>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</si>
  <si>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</si>
  <si>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</si>
  <si>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</si>
  <si>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</si>
  <si>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</si>
  <si>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</si>
  <si>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</si>
  <si>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</si>
  <si>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</si>
  <si>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</si>
  <si>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</si>
  <si>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</si>
  <si>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</si>
  <si>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</si>
  <si>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</si>
  <si>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</si>
  <si>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</si>
  <si>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</si>
  <si>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</si>
  <si>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</si>
  <si>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</si>
  <si>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</si>
  <si>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</si>
  <si>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</si>
  <si>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</si>
  <si>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</si>
  <si>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</si>
  <si>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</si>
  <si>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</si>
  <si>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</si>
  <si>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</si>
  <si>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</si>
  <si>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</si>
  <si>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</si>
  <si>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</si>
  <si>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</si>
  <si>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</si>
  <si>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</si>
  <si>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</si>
  <si>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</si>
  <si>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</si>
  <si>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</si>
  <si>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</si>
  <si>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</si>
  <si>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</si>
  <si>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</si>
  <si>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</si>
  <si>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</si>
  <si>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</si>
  <si>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</si>
  <si>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</si>
  <si>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</si>
  <si>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</si>
  <si>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</si>
  <si>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</si>
  <si>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</si>
  <si>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</si>
  <si>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</si>
  <si>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</si>
  <si>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</si>
  <si>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</si>
  <si>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</si>
  <si>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</si>
  <si>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</si>
  <si>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</si>
  <si>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</si>
  <si>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</si>
  <si>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</si>
  <si>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</si>
  <si>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</si>
  <si>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</si>
  <si>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</si>
  <si>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</si>
  <si>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</si>
  <si>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</si>
  <si>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</si>
  <si>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</si>
  <si>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</si>
  <si>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</si>
  <si>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</si>
  <si>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</si>
  <si>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</si>
  <si>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</si>
  <si>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</si>
  <si>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</si>
  <si>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</si>
  <si>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</si>
  <si>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</si>
  <si>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</si>
  <si>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</si>
  <si>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</si>
  <si>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</si>
  <si>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</si>
  <si>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</si>
  <si>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</si>
  <si>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</si>
  <si>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</si>
  <si>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</si>
  <si>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</si>
  <si>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</si>
  <si>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</si>
  <si>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</si>
  <si>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</si>
  <si>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</si>
  <si>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</si>
  <si>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</si>
  <si>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</si>
  <si>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</si>
  <si>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</si>
  <si>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</si>
  <si>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</si>
  <si>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</si>
  <si>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</si>
  <si>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</si>
  <si>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</si>
  <si>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</si>
  <si>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</si>
  <si>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</si>
  <si>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</si>
  <si>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</si>
  <si>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</si>
  <si>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</si>
  <si>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</si>
  <si>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</si>
  <si>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</si>
  <si>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</si>
  <si>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</si>
  <si>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</si>
  <si>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</si>
  <si>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</si>
  <si>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</si>
  <si>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</si>
  <si>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</si>
  <si>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</si>
  <si>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</si>
  <si>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</si>
  <si>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</si>
  <si>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</si>
  <si>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</si>
  <si>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</si>
  <si>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</si>
  <si>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</si>
  <si>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</si>
  <si>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</si>
  <si>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</si>
  <si>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</si>
  <si>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</si>
  <si>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</si>
  <si>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</si>
  <si>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</si>
  <si>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</si>
  <si>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</si>
  <si>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</si>
  <si>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</si>
  <si>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</si>
  <si>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</si>
  <si>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</si>
  <si>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</si>
  <si>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</si>
  <si>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</si>
  <si>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</si>
  <si>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</si>
  <si>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</si>
  <si>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</si>
  <si>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</si>
  <si>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</si>
  <si>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</si>
  <si>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</si>
  <si>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</si>
  <si>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</si>
  <si>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</si>
  <si>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</si>
  <si>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</si>
  <si>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</si>
  <si>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</si>
  <si>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</si>
  <si>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</si>
  <si>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</si>
  <si>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</si>
  <si>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</si>
  <si>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</si>
  <si>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</si>
  <si>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</si>
  <si>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</si>
  <si>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</si>
  <si>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</si>
  <si>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</si>
  <si>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</si>
  <si>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</si>
  <si>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</si>
  <si>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</si>
  <si>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</si>
  <si>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</si>
  <si>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</si>
  <si>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</si>
  <si>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</si>
  <si>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</si>
  <si>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</si>
  <si>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</si>
  <si>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</si>
  <si>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</si>
  <si>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</si>
  <si>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</si>
  <si>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</si>
  <si>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</si>
  <si>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</si>
  <si>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</si>
  <si>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</si>
  <si>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</si>
  <si>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</si>
  <si>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</si>
  <si>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</si>
  <si>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</si>
  <si>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</si>
  <si>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</si>
  <si>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</si>
  <si>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</si>
  <si>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</si>
  <si>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</si>
  <si>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</si>
  <si>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</si>
  <si>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</si>
  <si>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</si>
  <si>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</si>
  <si>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</si>
  <si>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</si>
  <si>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</si>
  <si>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</si>
  <si>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</si>
  <si>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</si>
  <si>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</si>
  <si>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</si>
  <si>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</si>
  <si>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</si>
  <si>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</si>
  <si>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</si>
  <si>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</si>
  <si>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</si>
  <si>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</si>
  <si>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</si>
  <si>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</si>
  <si>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</si>
  <si>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</si>
  <si>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</si>
  <si>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</si>
  <si>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</si>
  <si>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</si>
  <si>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</si>
  <si>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</si>
  <si>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</si>
  <si>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</si>
  <si>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</si>
  <si>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</si>
  <si>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</si>
  <si>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</si>
  <si>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</si>
  <si>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</si>
  <si>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</si>
  <si>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</si>
  <si>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</si>
  <si>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</si>
  <si>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</si>
  <si>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</si>
  <si>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</si>
  <si>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</si>
  <si>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</si>
  <si>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</si>
  <si>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</si>
  <si>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</si>
  <si>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</si>
  <si>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</si>
  <si>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</si>
  <si>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</si>
  <si>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</si>
  <si>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</si>
  <si>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</si>
  <si>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</si>
  <si>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</si>
  <si>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</si>
  <si>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</si>
  <si>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</si>
  <si>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</si>
  <si>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</si>
  <si>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</si>
  <si>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</si>
  <si>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</si>
  <si>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</si>
  <si>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</si>
  <si>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</si>
  <si>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</si>
  <si>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</si>
  <si>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</si>
  <si>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</si>
  <si>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</si>
  <si>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</si>
  <si>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</si>
  <si>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</si>
  <si>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</si>
  <si>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</si>
  <si>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</si>
  <si>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</si>
  <si>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</si>
  <si>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</si>
  <si>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</si>
  <si>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</si>
  <si>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</si>
  <si>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</si>
  <si>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</si>
  <si>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</si>
  <si>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</si>
  <si>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</si>
  <si>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</si>
  <si>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</si>
  <si>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</si>
  <si>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</si>
  <si>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</si>
  <si>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</si>
  <si>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</si>
  <si>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</si>
  <si>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</si>
  <si>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</si>
  <si>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</si>
  <si>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</si>
  <si>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</si>
  <si>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</si>
  <si>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</si>
  <si>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</si>
  <si>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</si>
  <si>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</si>
  <si>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</si>
  <si>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</si>
  <si>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</si>
  <si>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</si>
  <si>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</si>
  <si>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</si>
  <si>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</si>
  <si>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</si>
  <si>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</si>
  <si>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</si>
  <si>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</si>
  <si>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</si>
  <si>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</si>
  <si>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</si>
  <si>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</si>
  <si>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</si>
  <si>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</si>
  <si>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</si>
  <si>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</si>
  <si>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</si>
  <si>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</si>
  <si>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</si>
  <si>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</si>
  <si>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</si>
  <si>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</si>
  <si>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</si>
  <si>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</si>
  <si>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</si>
  <si>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</si>
  <si>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</si>
  <si>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</si>
  <si>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</si>
  <si>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</si>
  <si>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</si>
  <si>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</si>
  <si>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</si>
  <si>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</si>
  <si>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</si>
  <si>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</si>
  <si>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</si>
  <si>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</si>
  <si>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</si>
  <si>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</si>
  <si>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</si>
  <si>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</si>
  <si>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</si>
  <si>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</si>
  <si>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</si>
  <si>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</si>
  <si>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</si>
  <si>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</si>
  <si>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</si>
  <si>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</si>
  <si>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</si>
  <si>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</si>
  <si>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</si>
  <si>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</si>
  <si>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</si>
  <si>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</si>
  <si>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</si>
  <si>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</si>
  <si>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</si>
  <si>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</si>
  <si>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</si>
  <si>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</si>
  <si>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</si>
  <si>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</si>
  <si>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</si>
  <si>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</si>
  <si>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</si>
  <si>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</si>
  <si>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</si>
  <si>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</si>
  <si>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</si>
  <si>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</si>
  <si>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</si>
  <si>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</si>
  <si>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</si>
  <si>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</si>
  <si>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</si>
  <si>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</si>
  <si>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</si>
  <si>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</si>
  <si>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</si>
  <si>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</si>
  <si>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</si>
  <si>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</si>
  <si>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</si>
  <si>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</si>
  <si>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</si>
  <si>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</si>
  <si>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</si>
  <si>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</si>
  <si>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</si>
  <si>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</si>
  <si>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</si>
  <si>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</si>
  <si>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</si>
  <si>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</si>
  <si>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</si>
  <si>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</si>
  <si>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</si>
  <si>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</si>
  <si>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</si>
  <si>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</si>
  <si>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</si>
  <si>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</si>
  <si>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</si>
  <si>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</si>
  <si>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</si>
  <si>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</si>
  <si>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</si>
  <si>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</si>
  <si>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</si>
  <si>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</si>
  <si>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</si>
  <si>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</si>
  <si>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</si>
  <si>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</si>
  <si>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</si>
  <si>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</si>
  <si>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</si>
  <si>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</si>
  <si>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</si>
  <si>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</si>
  <si>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</si>
  <si>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</si>
  <si>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</si>
  <si>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</si>
  <si>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</si>
  <si>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</si>
  <si>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</si>
  <si>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</si>
  <si>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</si>
  <si>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</si>
  <si>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</si>
  <si>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</si>
  <si>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</si>
  <si>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</si>
  <si>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</si>
  <si>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</si>
  <si>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</si>
  <si>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</si>
  <si>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</si>
  <si>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</si>
  <si>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</si>
  <si>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</si>
  <si>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</si>
  <si>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</si>
  <si>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</si>
  <si>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</si>
  <si>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</si>
  <si>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</si>
  <si>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</si>
  <si>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</si>
  <si>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</si>
  <si>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</si>
  <si>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</si>
  <si>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</si>
  <si>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</si>
  <si>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</si>
  <si>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</si>
  <si>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</si>
  <si>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</si>
  <si>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</si>
  <si>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</si>
  <si>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</si>
  <si>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</si>
  <si>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</si>
  <si>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</si>
  <si>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</si>
  <si>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</si>
  <si>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</si>
  <si>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</si>
  <si>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</si>
  <si>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</si>
  <si>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</si>
  <si>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</si>
  <si>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</si>
  <si>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</si>
  <si>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</si>
  <si>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</si>
  <si>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</si>
  <si>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</si>
  <si>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</si>
  <si>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</si>
  <si>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</si>
  <si>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</si>
  <si>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</si>
  <si>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</si>
  <si>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</si>
  <si>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</si>
  <si>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</si>
  <si>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</si>
  <si>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</si>
  <si>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</si>
  <si>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</si>
  <si>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</si>
  <si>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</si>
  <si>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</si>
  <si>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</si>
  <si>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</si>
  <si>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</si>
  <si>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</si>
  <si>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</si>
  <si>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</si>
  <si>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</si>
  <si>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</si>
  <si>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</si>
  <si>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</si>
  <si>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</si>
  <si>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</si>
  <si>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</si>
  <si>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</si>
  <si>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</si>
  <si>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</si>
  <si>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</si>
  <si>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</si>
  <si>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</si>
  <si>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</si>
  <si>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</si>
  <si>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</si>
  <si>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</si>
  <si>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</si>
  <si>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</si>
  <si>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</si>
  <si>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</si>
  <si>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</si>
  <si>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</si>
  <si>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</si>
  <si>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</si>
  <si>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</si>
  <si>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</si>
  <si>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</si>
  <si>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</si>
  <si>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</si>
  <si>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</si>
  <si>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</si>
  <si>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</si>
  <si>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</si>
  <si>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</si>
  <si>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</si>
  <si>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</si>
  <si>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</si>
  <si>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</si>
  <si>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</si>
  <si>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</si>
  <si>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</si>
  <si>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</si>
  <si>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</si>
  <si>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</si>
  <si>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</si>
  <si>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</si>
  <si>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</si>
  <si>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</si>
  <si>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</si>
  <si>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</si>
  <si>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</si>
  <si>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</si>
  <si>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</si>
  <si>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</si>
  <si>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</si>
  <si>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</si>
  <si>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</si>
  <si>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</si>
  <si>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</si>
  <si>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</si>
  <si>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</si>
  <si>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</si>
  <si>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</si>
  <si>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</si>
  <si>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</si>
  <si>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</si>
  <si>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</si>
  <si>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</si>
  <si>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</si>
  <si>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</si>
  <si>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</si>
  <si>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</si>
  <si>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</si>
  <si>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</si>
  <si>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</si>
  <si>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</si>
  <si>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</si>
  <si>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</si>
  <si>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</si>
  <si>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</si>
  <si>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</si>
  <si>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</si>
  <si>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</si>
  <si>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</si>
  <si>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</si>
  <si>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</si>
  <si>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</si>
  <si>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</si>
  <si>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</si>
  <si>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</si>
  <si>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</si>
  <si>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</si>
  <si>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</si>
  <si>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</si>
  <si>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</si>
  <si>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</si>
  <si>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</si>
  <si>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</si>
  <si>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</si>
  <si>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</si>
  <si>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</si>
  <si>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</si>
  <si>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</si>
  <si>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</si>
  <si>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</si>
  <si>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</si>
  <si>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</si>
  <si>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</si>
  <si>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</si>
  <si>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</si>
  <si>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</si>
  <si>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</si>
  <si>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</si>
  <si>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</si>
  <si>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</si>
  <si>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</si>
  <si>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</si>
  <si>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</si>
  <si>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</si>
  <si>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</si>
  <si>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</si>
  <si>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</si>
  <si>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</si>
  <si>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</si>
  <si>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</si>
  <si>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</si>
  <si>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</si>
  <si>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</si>
  <si>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</si>
  <si>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</si>
  <si>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</si>
  <si>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</si>
  <si>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</si>
  <si>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</si>
  <si>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</si>
  <si>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</si>
  <si>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</si>
  <si>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</si>
  <si>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</si>
  <si>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</si>
  <si>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</si>
  <si>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</si>
  <si>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</si>
  <si>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</si>
  <si>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</si>
  <si>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</si>
  <si>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</si>
  <si>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</si>
  <si>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</si>
  <si>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</si>
  <si>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</si>
  <si>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</si>
  <si>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</si>
  <si>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</si>
  <si>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</si>
  <si>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</si>
  <si>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</si>
  <si>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</si>
  <si>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</si>
  <si>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</si>
  <si>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</si>
  <si>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</si>
  <si>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</si>
  <si>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</si>
  <si>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</si>
  <si>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</si>
  <si>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</si>
  <si>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</si>
  <si>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</si>
  <si>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</si>
  <si>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</si>
  <si>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</si>
  <si>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</si>
  <si>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</si>
  <si>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</si>
  <si>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</si>
  <si>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</si>
  <si>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</si>
  <si>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</si>
  <si>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</si>
  <si>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</si>
  <si>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</si>
  <si>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</si>
  <si>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</si>
  <si>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</si>
  <si>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</si>
  <si>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</si>
  <si>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</si>
  <si>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</si>
  <si>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</si>
  <si>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</si>
  <si>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</si>
  <si>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</si>
  <si>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</si>
  <si>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</si>
  <si>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</si>
  <si>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</si>
  <si>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</si>
  <si>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</si>
  <si>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</si>
  <si>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</si>
  <si>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</si>
  <si>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</si>
  <si>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</si>
  <si>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</si>
  <si>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</si>
  <si>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</si>
  <si>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</si>
  <si>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</si>
  <si>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</si>
  <si>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</si>
  <si>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</si>
  <si>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</si>
  <si>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</si>
  <si>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</si>
  <si>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</si>
  <si>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</si>
  <si>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</si>
  <si>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</si>
  <si>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</si>
  <si>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</si>
  <si>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</si>
  <si>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</si>
  <si>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</si>
  <si>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</si>
  <si>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</si>
  <si>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</si>
  <si>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</si>
  <si>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</si>
  <si>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</si>
  <si>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</si>
  <si>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</si>
  <si>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</si>
  <si>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</si>
  <si>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</si>
  <si>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</si>
  <si>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</si>
  <si>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</si>
  <si>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</si>
  <si>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</si>
  <si>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</si>
  <si>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</si>
  <si>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</si>
  <si>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</si>
  <si>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</si>
  <si>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</si>
  <si>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</si>
  <si>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</si>
  <si>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</si>
  <si>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</si>
  <si>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</si>
  <si>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</si>
  <si>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</si>
  <si>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</si>
  <si>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</si>
  <si>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</si>
  <si>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</si>
  <si>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</si>
  <si>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</si>
  <si>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</si>
  <si>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</si>
  <si>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</si>
  <si>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</si>
  <si>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</si>
  <si>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</si>
  <si>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</si>
  <si>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</si>
  <si>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</si>
  <si>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</si>
  <si>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</si>
  <si>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</si>
  <si>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</si>
  <si>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</si>
  <si>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</si>
  <si>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</si>
  <si>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</si>
  <si>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</si>
  <si>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</si>
  <si>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</si>
  <si>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</si>
  <si>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</si>
  <si>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</si>
  <si>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</si>
  <si>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</si>
  <si>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</si>
  <si>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</si>
  <si>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</si>
  <si>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</si>
  <si>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</si>
  <si>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</si>
  <si>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</si>
  <si>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</si>
  <si>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</si>
  <si>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</si>
  <si>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</si>
  <si>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</si>
  <si>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</si>
  <si>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</si>
  <si>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</si>
  <si>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</si>
  <si>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</si>
  <si>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</si>
  <si>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</si>
  <si>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</si>
  <si>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</si>
  <si>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</si>
  <si>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</si>
  <si>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</si>
  <si>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</si>
  <si>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</si>
  <si>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</si>
  <si>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</si>
  <si>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</si>
  <si>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</si>
  <si>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</si>
  <si>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</si>
  <si>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</si>
  <si>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</si>
  <si>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</si>
  <si>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</si>
  <si>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</si>
  <si>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</si>
  <si>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</si>
  <si>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</si>
  <si>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</si>
  <si>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</si>
  <si>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</si>
  <si>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</si>
  <si>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</si>
  <si>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</si>
  <si>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</si>
  <si>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</si>
  <si>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</si>
  <si>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</si>
  <si>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</si>
  <si>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</si>
  <si>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</si>
  <si>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</si>
  <si>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</si>
  <si>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</si>
  <si>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</si>
  <si>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</si>
  <si>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</si>
  <si>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</si>
  <si>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</si>
  <si>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</si>
  <si>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</si>
  <si>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</si>
  <si>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</si>
  <si>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</si>
  <si>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</si>
  <si>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</si>
  <si>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</si>
  <si>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</si>
  <si>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</si>
  <si>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</si>
  <si>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</si>
  <si>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</si>
  <si>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</si>
  <si>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</si>
  <si>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</si>
  <si>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</si>
  <si>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</si>
  <si>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</si>
  <si>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</si>
  <si>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</si>
  <si>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</si>
  <si>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</si>
  <si>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</si>
  <si>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</si>
  <si>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</si>
  <si>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</si>
  <si>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</si>
  <si>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</si>
  <si>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</si>
  <si>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</si>
  <si>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</si>
  <si>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</si>
  <si>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</si>
  <si>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</si>
  <si>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</si>
  <si>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</si>
  <si>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</si>
  <si>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</si>
  <si>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</si>
  <si>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</si>
  <si>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</si>
  <si>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</si>
  <si>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</si>
  <si>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</si>
  <si>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</si>
  <si>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</si>
  <si>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</si>
  <si>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</si>
  <si>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</si>
  <si>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</si>
  <si>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</si>
  <si>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</si>
  <si>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</si>
  <si>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</si>
  <si>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</si>
  <si>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</si>
  <si>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</si>
  <si>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</si>
  <si>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</si>
  <si>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</si>
  <si>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</si>
  <si>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</si>
  <si>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</si>
  <si>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</si>
  <si>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</si>
  <si>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</si>
  <si>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</si>
  <si>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</si>
  <si>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</si>
  <si>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</si>
  <si>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</si>
  <si>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</si>
  <si>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</si>
  <si>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</si>
  <si>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</si>
  <si>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</si>
  <si>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</si>
  <si>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</si>
  <si>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</si>
  <si>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</si>
  <si>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</si>
  <si>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</si>
  <si>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</si>
  <si>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</si>
  <si>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</si>
  <si>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</si>
  <si>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</si>
  <si>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</si>
  <si>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</si>
  <si>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</si>
  <si>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</si>
  <si>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</si>
  <si>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</si>
  <si>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</si>
  <si>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</si>
  <si>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</si>
  <si>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</si>
  <si>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</si>
  <si>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</si>
  <si>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</si>
  <si>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</si>
  <si>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</si>
  <si>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</si>
  <si>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</si>
  <si>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</si>
  <si>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</si>
  <si>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</si>
  <si>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</si>
  <si>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</si>
  <si>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</si>
  <si>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</si>
  <si>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</si>
  <si>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</si>
  <si>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</si>
  <si>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</si>
  <si>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</si>
  <si>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</si>
  <si>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</si>
  <si>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</si>
  <si>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</si>
  <si>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</si>
  <si>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</si>
  <si>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</si>
  <si>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</si>
  <si>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</si>
  <si>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</si>
  <si>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</si>
  <si>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</si>
  <si>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</si>
  <si>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</si>
  <si>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</si>
  <si>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</si>
  <si>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</si>
  <si>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</si>
  <si>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</si>
  <si>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</si>
  <si>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</si>
  <si>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</si>
  <si>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</si>
  <si>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</si>
  <si>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</si>
  <si>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</si>
  <si>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</si>
  <si>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</si>
  <si>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</si>
  <si>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</si>
  <si>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</si>
  <si>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</si>
  <si>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</si>
  <si>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</si>
  <si>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</si>
  <si>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</si>
  <si>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</si>
  <si>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</si>
  <si>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</si>
  <si>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</si>
  <si>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</si>
  <si>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</si>
  <si>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</si>
  <si>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</si>
  <si>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</si>
  <si>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</si>
  <si>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</si>
  <si>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</si>
  <si>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</si>
  <si>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</si>
  <si>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</si>
  <si>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</si>
  <si>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</si>
  <si>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</si>
  <si>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</si>
  <si>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</si>
  <si>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</si>
  <si>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</si>
  <si>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</si>
  <si>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</si>
  <si>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</si>
  <si>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</si>
  <si>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</si>
  <si>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</si>
  <si>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</si>
  <si>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</si>
  <si>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</si>
  <si>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</si>
  <si>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</si>
  <si>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</si>
  <si>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</si>
  <si>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</si>
  <si>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</si>
  <si>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</si>
  <si>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</si>
  <si>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</si>
  <si>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</si>
  <si>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</si>
  <si>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</si>
  <si>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</si>
  <si>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</si>
  <si>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</si>
  <si>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</si>
  <si>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</si>
  <si>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</si>
  <si>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</si>
  <si>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</si>
  <si>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</si>
  <si>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</si>
  <si>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</si>
  <si>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</si>
  <si>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</si>
  <si>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</si>
  <si>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</si>
  <si>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</si>
  <si>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</si>
  <si>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</si>
  <si>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</si>
  <si>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</si>
  <si>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</si>
  <si>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</si>
  <si>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</si>
  <si>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</si>
  <si>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</si>
  <si>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</si>
  <si>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</si>
  <si>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</si>
  <si>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</si>
  <si>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</si>
  <si>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</si>
  <si>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</si>
  <si>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</si>
  <si>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</si>
  <si>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</si>
  <si>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</si>
  <si>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</si>
  <si>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</si>
  <si>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</si>
  <si>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</si>
  <si>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</si>
  <si>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</si>
  <si>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</si>
  <si>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</si>
  <si>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</si>
  <si>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</si>
  <si>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</si>
  <si>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</si>
  <si>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</si>
  <si>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</si>
  <si>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</si>
  <si>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</si>
  <si>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</si>
  <si>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</si>
  <si>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</si>
  <si>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</si>
  <si>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</si>
  <si>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</si>
  <si>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</si>
  <si>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</si>
  <si>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</si>
  <si>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</si>
  <si>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</si>
  <si>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</si>
  <si>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</si>
  <si>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</si>
  <si>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</si>
  <si>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</si>
  <si>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</si>
  <si>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</si>
  <si>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</si>
  <si>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</si>
  <si>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</si>
  <si>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</si>
  <si>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</si>
  <si>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</si>
  <si>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</si>
  <si>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</si>
  <si>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</si>
  <si>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</si>
  <si>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</si>
  <si>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</si>
  <si>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</si>
  <si>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</si>
  <si>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</si>
  <si>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</si>
  <si>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</si>
  <si>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</si>
  <si>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</si>
  <si>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</si>
  <si>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</si>
  <si>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</si>
  <si>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</si>
  <si>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</si>
  <si>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</si>
  <si>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</si>
  <si>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</si>
  <si>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</si>
  <si>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</si>
  <si>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</si>
  <si>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</si>
  <si>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</si>
  <si>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</si>
  <si>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</si>
  <si>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</si>
  <si>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</si>
  <si>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</si>
  <si>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</si>
  <si>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</si>
  <si>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</si>
  <si>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</si>
  <si>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</si>
  <si>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</si>
  <si>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</si>
  <si>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</si>
  <si>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</si>
  <si>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</si>
  <si>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</si>
  <si>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</si>
  <si>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</si>
  <si>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</si>
  <si>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</si>
  <si>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</si>
  <si>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</si>
  <si>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</si>
  <si>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</si>
  <si>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</si>
  <si>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</si>
  <si>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</si>
  <si>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</si>
  <si>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</si>
  <si>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</si>
  <si>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</si>
  <si>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</si>
  <si>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</si>
  <si>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</si>
  <si>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</si>
  <si>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</si>
  <si>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</si>
  <si>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</si>
  <si>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</si>
  <si>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</si>
  <si>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</si>
  <si>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</si>
  <si>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</si>
  <si>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</si>
  <si>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</si>
  <si>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</si>
  <si>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</si>
  <si>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</si>
  <si>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</si>
  <si>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</si>
  <si>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</si>
  <si>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</si>
  <si>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</si>
  <si>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</si>
  <si>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</si>
  <si>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</si>
  <si>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</si>
  <si>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</si>
  <si>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</si>
  <si>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</si>
  <si>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</si>
  <si>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</si>
  <si>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</si>
  <si>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</si>
  <si>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</si>
  <si>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</si>
  <si>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</si>
  <si>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</si>
  <si>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</si>
  <si>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</si>
  <si>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</si>
  <si>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</si>
  <si>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</si>
  <si>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</si>
  <si>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</si>
  <si>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</si>
  <si>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</si>
  <si>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</si>
  <si>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</si>
  <si>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</si>
  <si>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</si>
  <si>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</si>
  <si>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</si>
  <si>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</si>
  <si>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</si>
  <si>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</si>
  <si>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</si>
  <si>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</si>
  <si>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</si>
  <si>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</si>
  <si>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</si>
  <si>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</si>
  <si>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</si>
  <si>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</si>
  <si>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</si>
  <si>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</si>
  <si>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</si>
  <si>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</si>
  <si>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</si>
  <si>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</si>
  <si>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</si>
  <si>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</si>
  <si>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</si>
  <si>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</si>
  <si>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</si>
  <si>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</si>
  <si>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</si>
  <si>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</si>
  <si>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</si>
  <si>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</si>
  <si>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</si>
  <si>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</si>
  <si>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</si>
  <si>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</si>
  <si>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</si>
  <si>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</si>
  <si>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</si>
  <si>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</si>
  <si>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</si>
  <si>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</si>
  <si>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</si>
  <si>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</si>
  <si>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</si>
  <si>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</si>
  <si>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</si>
  <si>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</si>
  <si>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</si>
  <si>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</si>
  <si>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</si>
  <si>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</si>
  <si>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</si>
  <si>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</si>
  <si>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</si>
  <si>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</si>
  <si>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</si>
  <si>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</si>
  <si>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</si>
  <si>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</si>
  <si>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</si>
  <si>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</si>
  <si>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</si>
  <si>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</si>
  <si>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</si>
  <si>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</si>
  <si>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</si>
  <si>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</si>
  <si>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</si>
  <si>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</si>
  <si>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</si>
  <si>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</si>
  <si>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</si>
  <si>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</si>
  <si>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</si>
  <si>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</si>
  <si>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</si>
  <si>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</si>
  <si>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</si>
  <si>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</si>
  <si>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</si>
  <si>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</si>
  <si>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</si>
  <si>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</si>
  <si>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</si>
  <si>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</si>
  <si>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</si>
  <si>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</si>
  <si>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</si>
  <si>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</si>
  <si>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</si>
  <si>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</si>
  <si>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</si>
  <si>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</si>
  <si>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</si>
  <si>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</si>
  <si>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</si>
  <si>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</si>
  <si>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</si>
  <si>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</si>
  <si>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</si>
  <si>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</si>
  <si>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</si>
  <si>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</si>
  <si>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</si>
  <si>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</si>
  <si>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</si>
  <si>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</si>
  <si>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</si>
  <si>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</si>
  <si>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</si>
  <si>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</si>
  <si>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</si>
  <si>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</si>
  <si>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</si>
  <si>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</si>
  <si>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</si>
  <si>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</si>
  <si>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</si>
  <si>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</si>
  <si>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</si>
  <si>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</si>
  <si>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</si>
  <si>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</si>
  <si>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</si>
  <si>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</si>
  <si>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</si>
  <si>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</si>
  <si>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</si>
  <si>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</si>
  <si>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</si>
  <si>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</si>
  <si>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</si>
  <si>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</si>
  <si>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</si>
  <si>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</si>
  <si>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</si>
  <si>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</si>
  <si>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</si>
  <si>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</si>
  <si>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</si>
  <si>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</si>
  <si>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</si>
  <si>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</si>
  <si>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</si>
  <si>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</si>
  <si>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</si>
  <si>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</si>
  <si>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</si>
  <si>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</si>
  <si>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</si>
  <si>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</si>
  <si>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</si>
  <si>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</si>
  <si>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</si>
  <si>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</si>
  <si>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</si>
  <si>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</si>
  <si>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</si>
  <si>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</si>
  <si>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</si>
  <si>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</si>
  <si>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</si>
  <si>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</si>
  <si>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</si>
  <si>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</si>
  <si>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</si>
  <si>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</si>
  <si>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</si>
  <si>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</si>
  <si>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</si>
  <si>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</si>
  <si>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</si>
  <si>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</si>
  <si>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</si>
  <si>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</si>
  <si>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</si>
  <si>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</si>
  <si>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</si>
  <si>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</si>
  <si>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</si>
  <si>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</si>
  <si>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</si>
  <si>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</si>
  <si>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</si>
  <si>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</si>
  <si>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</si>
  <si>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</si>
  <si>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</si>
  <si>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</si>
  <si>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</si>
  <si>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</si>
  <si>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</si>
  <si>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</si>
  <si>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</si>
  <si>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</si>
  <si>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</si>
  <si>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</si>
  <si>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</si>
  <si>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</si>
  <si>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</si>
  <si>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</si>
  <si>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</si>
  <si>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</si>
  <si>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</si>
  <si>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</si>
  <si>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</si>
  <si>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</si>
  <si>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</si>
  <si>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</si>
  <si>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</si>
  <si>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</si>
  <si>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</si>
  <si>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</si>
  <si>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</si>
  <si>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</si>
  <si>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</si>
  <si>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</si>
  <si>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</si>
  <si>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</si>
  <si>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</si>
  <si>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</si>
  <si>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</si>
  <si>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</si>
  <si>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</si>
  <si>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</si>
  <si>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</si>
  <si>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</si>
  <si>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</si>
  <si>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</si>
  <si>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</si>
  <si>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</si>
  <si>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</si>
  <si>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</si>
  <si>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</si>
  <si>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</si>
  <si>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</si>
  <si>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</si>
  <si>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</si>
  <si>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</si>
  <si>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</si>
  <si>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</si>
  <si>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</si>
  <si>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</si>
  <si>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</si>
  <si>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</si>
  <si>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</si>
  <si>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</si>
  <si>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</si>
  <si>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</si>
  <si>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</si>
  <si>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</si>
  <si>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</si>
  <si>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</si>
  <si>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</si>
  <si>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</si>
  <si>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</si>
  <si>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</si>
  <si>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</si>
  <si>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</si>
  <si>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</si>
  <si>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</si>
  <si>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</si>
  <si>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</si>
  <si>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</si>
  <si>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</si>
  <si>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</si>
  <si>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</si>
  <si>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</si>
  <si>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</si>
  <si>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</si>
  <si>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</si>
  <si>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</si>
  <si>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</si>
  <si>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</si>
  <si>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</si>
  <si>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</si>
  <si>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</si>
  <si>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</si>
  <si>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</si>
  <si>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</si>
  <si>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</si>
  <si>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</si>
  <si>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</si>
  <si>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</si>
  <si>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</si>
  <si>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</si>
  <si>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</si>
  <si>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</si>
  <si>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</si>
  <si>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</si>
  <si>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</si>
  <si>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</si>
  <si>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</si>
  <si>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</si>
  <si>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</si>
  <si>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</si>
  <si>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</si>
  <si>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</si>
  <si>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</si>
  <si>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</si>
  <si>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</si>
  <si>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</si>
  <si>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</si>
  <si>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</si>
  <si>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</si>
  <si>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</si>
  <si>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</si>
  <si>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</si>
  <si>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</si>
  <si>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</si>
  <si>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</si>
  <si>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</si>
  <si>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</si>
  <si>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</si>
  <si>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</si>
  <si>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</si>
  <si>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</si>
  <si>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</si>
  <si>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</si>
  <si>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</si>
  <si>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</si>
  <si>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</si>
  <si>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</si>
  <si>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</si>
  <si>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</si>
  <si>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</si>
  <si>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</si>
  <si>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</si>
  <si>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</si>
  <si>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</si>
  <si>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</si>
  <si>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</si>
  <si>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</si>
  <si>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</si>
  <si>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</si>
  <si>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</si>
  <si>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</si>
  <si>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</si>
  <si>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</si>
  <si>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</si>
  <si>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</si>
  <si>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</si>
  <si>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</si>
  <si>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</si>
  <si>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</si>
  <si>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</si>
  <si>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</si>
  <si>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</si>
  <si>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</si>
  <si>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</si>
  <si>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</si>
  <si>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</si>
  <si>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</si>
  <si>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</si>
  <si>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</si>
  <si>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</si>
  <si>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</si>
  <si>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</si>
  <si>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</si>
  <si>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</si>
  <si>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</si>
  <si>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</si>
  <si>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</si>
  <si>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</si>
  <si>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</si>
  <si>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</si>
  <si>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</si>
  <si>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</si>
  <si>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</si>
  <si>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</si>
  <si>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</si>
  <si>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</si>
  <si>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</si>
  <si>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</si>
  <si>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</si>
  <si>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</si>
  <si>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</si>
  <si>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</si>
  <si>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</si>
  <si>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</si>
  <si>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</si>
  <si>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</si>
  <si>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</si>
  <si>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</si>
  <si>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</si>
  <si>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</si>
  <si>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</si>
  <si>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</si>
  <si>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</si>
  <si>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</si>
  <si>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</si>
  <si>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</si>
  <si>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</si>
  <si>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</si>
  <si>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</si>
  <si>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</si>
  <si>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</si>
  <si>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</si>
  <si>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</si>
  <si>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</si>
  <si>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</si>
  <si>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</si>
  <si>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</si>
  <si>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</si>
  <si>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</si>
  <si>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</si>
  <si>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</si>
  <si>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</si>
  <si>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</si>
  <si>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</si>
  <si>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</si>
  <si>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</si>
  <si>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</si>
  <si>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</si>
  <si>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</si>
  <si>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</si>
  <si>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</si>
  <si>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</si>
  <si>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</si>
  <si>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</si>
  <si>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</si>
  <si>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</si>
  <si>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</si>
  <si>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</si>
  <si>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</si>
  <si>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</si>
  <si>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</si>
  <si>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</si>
  <si>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</si>
  <si>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</si>
  <si>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</si>
  <si>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</si>
  <si>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</si>
  <si>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</si>
  <si>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</si>
  <si>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</si>
  <si>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</si>
  <si>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</si>
  <si>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</si>
  <si>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</si>
  <si>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</si>
  <si>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</si>
  <si>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</si>
  <si>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</si>
  <si>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</si>
  <si>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</si>
  <si>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</si>
  <si>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</si>
  <si>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</si>
  <si>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</si>
  <si>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</si>
  <si>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</si>
  <si>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</si>
  <si>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</si>
  <si>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</si>
  <si>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</si>
  <si>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</si>
  <si>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</si>
  <si>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</si>
  <si>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</si>
  <si>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</si>
  <si>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</si>
  <si>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</si>
  <si>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</si>
  <si>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</si>
  <si>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</si>
  <si>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</si>
  <si>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</si>
  <si>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</si>
  <si>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</si>
  <si>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</si>
  <si>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</si>
  <si>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</si>
  <si>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</si>
  <si>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</si>
  <si>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</si>
  <si>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</si>
  <si>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</si>
  <si>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</si>
  <si>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</si>
  <si>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</si>
  <si>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</si>
  <si>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</si>
  <si>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</si>
  <si>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</si>
  <si>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</si>
  <si>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</si>
  <si>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</si>
  <si>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</si>
  <si>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</si>
  <si>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</si>
  <si>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</si>
  <si>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</si>
  <si>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</si>
  <si>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</si>
  <si>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</si>
  <si>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</si>
  <si>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</si>
  <si>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</si>
  <si>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</si>
  <si>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</si>
  <si>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</si>
  <si>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</si>
  <si>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</si>
  <si>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</si>
  <si>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</si>
  <si>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</si>
  <si>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</si>
  <si>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</si>
  <si>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</si>
  <si>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</si>
  <si>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</si>
  <si>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</si>
  <si>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</si>
  <si>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</si>
  <si>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</si>
  <si>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</si>
  <si>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</si>
  <si>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</si>
  <si>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</si>
  <si>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</si>
  <si>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</si>
  <si>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</si>
  <si>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</si>
  <si>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</si>
  <si>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</si>
  <si>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</si>
  <si>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</si>
  <si>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</si>
  <si>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</si>
  <si>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</si>
  <si>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</si>
  <si>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</si>
  <si>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</si>
  <si>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</si>
  <si>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</si>
  <si>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</si>
  <si>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</si>
  <si>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</si>
  <si>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</si>
  <si>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</si>
  <si>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</si>
  <si>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</si>
  <si>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</si>
  <si>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</si>
  <si>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</si>
  <si>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</si>
  <si>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</si>
  <si>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</si>
  <si>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</si>
  <si>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</si>
  <si>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</si>
  <si>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</si>
  <si>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</si>
  <si>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</si>
  <si>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</si>
  <si>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</si>
  <si>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</si>
  <si>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</si>
  <si>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</si>
  <si>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</si>
  <si>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</si>
  <si>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</si>
  <si>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</si>
  <si>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</si>
  <si>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</si>
  <si>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</si>
  <si>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</si>
  <si>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</si>
  <si>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</si>
  <si>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</si>
  <si>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</si>
  <si>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</si>
  <si>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</si>
  <si>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</si>
  <si>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</si>
  <si>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</si>
  <si>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</si>
  <si>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</si>
  <si>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</si>
  <si>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</si>
  <si>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</si>
  <si>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</si>
  <si>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</si>
  <si>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</si>
  <si>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</si>
  <si>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</si>
  <si>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</si>
  <si>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</si>
  <si>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</si>
  <si>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</si>
  <si>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</si>
  <si>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</si>
  <si>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</si>
  <si>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</si>
  <si>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</si>
  <si>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</si>
  <si>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</si>
  <si>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</si>
  <si>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</si>
  <si>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</si>
  <si>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</si>
  <si>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</si>
  <si>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</si>
  <si>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</si>
  <si>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</si>
  <si>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</si>
  <si>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</si>
  <si>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</si>
  <si>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</si>
  <si>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</si>
  <si>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</si>
  <si>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</si>
  <si>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</si>
  <si>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</si>
  <si>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</si>
  <si>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</si>
  <si>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</si>
  <si>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</si>
  <si>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</si>
  <si>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</si>
  <si>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</si>
  <si>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</si>
  <si>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</si>
  <si>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</si>
  <si>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</si>
  <si>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</si>
  <si>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</si>
  <si>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</si>
  <si>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</si>
  <si>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</si>
  <si>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</si>
  <si>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</si>
  <si>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</si>
  <si>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</si>
  <si>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</si>
  <si>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</si>
  <si>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</si>
  <si>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</si>
  <si>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</si>
  <si>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</si>
  <si>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</si>
  <si>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</si>
  <si>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</si>
  <si>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</si>
  <si>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</si>
  <si>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</si>
  <si>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</si>
  <si>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</si>
  <si>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</si>
  <si>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</si>
  <si>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</si>
  <si>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</si>
  <si>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</si>
  <si>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</si>
  <si>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</si>
  <si>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</si>
  <si>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</si>
  <si>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</si>
  <si>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</si>
  <si>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</si>
  <si>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</si>
  <si>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</si>
  <si>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</si>
  <si>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</si>
  <si>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</si>
  <si>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</si>
  <si>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</si>
  <si>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</si>
  <si>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</si>
  <si>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</si>
  <si>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</si>
  <si>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</si>
  <si>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</si>
  <si>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</si>
  <si>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</si>
  <si>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</si>
  <si>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</si>
  <si>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</si>
  <si>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</si>
  <si>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</si>
  <si>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</si>
  <si>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</si>
  <si>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</si>
  <si>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</si>
  <si>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</si>
  <si>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</si>
  <si>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</si>
  <si>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</si>
  <si>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</si>
  <si>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</si>
  <si>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</si>
  <si>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</si>
  <si>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</si>
  <si>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</si>
  <si>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</si>
  <si>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</si>
  <si>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</si>
  <si>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</si>
  <si>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</si>
  <si>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</si>
  <si>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</si>
  <si>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</si>
  <si>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</si>
  <si>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</si>
  <si>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</si>
  <si>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</si>
  <si>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</si>
  <si>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</si>
  <si>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</si>
  <si>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</si>
  <si>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</si>
  <si>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</si>
  <si>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</si>
  <si>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</si>
  <si>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</si>
  <si>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</si>
  <si>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</si>
  <si>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</si>
  <si>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</si>
  <si>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</si>
  <si>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</si>
  <si>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</si>
  <si>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</si>
  <si>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</si>
  <si>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</si>
  <si>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</si>
  <si>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</si>
  <si>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</si>
  <si>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</si>
  <si>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</si>
  <si>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</si>
  <si>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</si>
  <si>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</si>
  <si>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</si>
  <si>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</si>
  <si>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</si>
  <si>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</si>
  <si>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</si>
  <si>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</si>
  <si>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</si>
  <si>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</si>
  <si>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</si>
  <si>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</si>
  <si>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</si>
  <si>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</si>
  <si>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</si>
  <si>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</si>
  <si>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</si>
  <si>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</si>
  <si>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</si>
  <si>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</si>
  <si>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</si>
  <si>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</si>
  <si>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</si>
  <si>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</si>
  <si>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</si>
  <si>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</si>
  <si>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</si>
  <si>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</si>
  <si>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</si>
  <si>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</si>
  <si>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</si>
  <si>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</si>
  <si>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</si>
  <si>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</si>
  <si>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</si>
  <si>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</si>
  <si>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</si>
  <si>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</si>
  <si>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</si>
  <si>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</si>
  <si>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</si>
  <si>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</si>
  <si>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</si>
  <si>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</si>
  <si>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</si>
  <si>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</si>
  <si>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</si>
  <si>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</si>
  <si>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</si>
  <si>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</si>
  <si>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</si>
  <si>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</si>
  <si>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</si>
  <si>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</si>
  <si>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</si>
  <si>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</si>
  <si>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</si>
  <si>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</si>
  <si>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</si>
  <si>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</si>
  <si>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</si>
  <si>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</si>
  <si>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</si>
  <si>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</si>
  <si>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</si>
  <si>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</si>
  <si>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</si>
  <si>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</si>
  <si>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</si>
  <si>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</si>
  <si>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</si>
  <si>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</si>
  <si>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</si>
  <si>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</si>
  <si>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</si>
  <si>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</si>
  <si>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</si>
  <si>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</si>
  <si>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</si>
  <si>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</si>
  <si>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</si>
  <si>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</si>
  <si>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</si>
  <si>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</si>
  <si>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</si>
  <si>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</si>
  <si>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</si>
  <si>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</si>
  <si>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</si>
  <si>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</si>
  <si>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</si>
  <si>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</si>
  <si>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</si>
  <si>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</si>
  <si>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</si>
  <si>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</si>
  <si>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</si>
  <si>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</si>
  <si>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</si>
  <si>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</si>
  <si>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</si>
  <si>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</si>
  <si>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</si>
  <si>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</si>
  <si>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</si>
  <si>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</si>
  <si>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</si>
  <si>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</si>
  <si>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</si>
  <si>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</si>
  <si>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</si>
  <si>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</si>
  <si>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</si>
  <si>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</si>
  <si>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</si>
  <si>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</si>
  <si>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</si>
  <si>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</si>
  <si>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</si>
  <si>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</si>
  <si>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</si>
  <si>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</si>
  <si>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</si>
  <si>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</si>
  <si>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</si>
  <si>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</si>
  <si>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</si>
  <si>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</si>
  <si>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</si>
  <si>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</si>
  <si>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</si>
  <si>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</si>
  <si>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</si>
  <si>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</si>
  <si>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</si>
  <si>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</si>
  <si>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</si>
  <si>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</si>
  <si>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</si>
  <si>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</si>
  <si>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</si>
  <si>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</si>
  <si>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</si>
  <si>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</si>
  <si>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</si>
  <si>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</si>
  <si>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</si>
  <si>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</si>
  <si>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</si>
  <si>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</si>
  <si>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</si>
  <si>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</si>
  <si>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</si>
  <si>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</si>
  <si>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</si>
  <si>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</si>
  <si>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</si>
  <si>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</si>
  <si>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</si>
  <si>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</si>
  <si>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</si>
  <si>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</si>
  <si>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</si>
  <si>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</si>
  <si>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</si>
  <si>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</si>
  <si>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</si>
  <si>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</si>
  <si>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</si>
  <si>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</si>
  <si>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</si>
  <si>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</si>
  <si>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</si>
  <si>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</si>
  <si>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</si>
  <si>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</si>
  <si>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</si>
  <si>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</si>
  <si>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</si>
  <si>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</si>
  <si>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</si>
  <si>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</si>
  <si>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</si>
  <si>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</si>
  <si>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</si>
  <si>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</si>
  <si>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</si>
  <si>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</si>
  <si>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</si>
  <si>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</si>
  <si>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</si>
  <si>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</si>
  <si>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</si>
  <si>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</si>
  <si>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</si>
  <si>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</si>
  <si>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</si>
  <si>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</si>
  <si>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</si>
  <si>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</si>
  <si>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</si>
  <si>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</si>
  <si>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</si>
  <si>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</si>
  <si>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</si>
  <si>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</si>
  <si>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</si>
  <si>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</si>
  <si>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</si>
  <si>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</si>
  <si>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</si>
  <si>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</si>
  <si>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</si>
  <si>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</si>
  <si>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</si>
  <si>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</si>
  <si>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</si>
  <si>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</si>
  <si>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</si>
  <si>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</si>
  <si>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</si>
  <si>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</si>
  <si>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</si>
  <si>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</si>
  <si>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</si>
  <si>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</si>
  <si>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</si>
  <si>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</si>
  <si>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</si>
  <si>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</si>
  <si>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</si>
  <si>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</si>
  <si>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</si>
  <si>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</si>
  <si>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</si>
  <si>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</si>
  <si>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</si>
  <si>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</si>
  <si>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</si>
  <si>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</si>
  <si>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</si>
  <si>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</si>
  <si>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</si>
  <si>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</si>
  <si>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</si>
  <si>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</si>
  <si>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</si>
  <si>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</si>
  <si>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</si>
  <si>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</si>
  <si>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</si>
  <si>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</si>
  <si>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</si>
  <si>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</si>
  <si>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</si>
  <si>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</si>
  <si>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</si>
  <si>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</si>
  <si>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</si>
  <si>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</si>
  <si>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</si>
  <si>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</si>
  <si>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</si>
  <si>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</si>
  <si>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</si>
  <si>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</si>
  <si>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</si>
  <si>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</si>
  <si>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</si>
  <si>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</si>
  <si>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</si>
  <si>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</si>
  <si>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</si>
  <si>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</si>
  <si>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</si>
  <si>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</si>
  <si>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</si>
  <si>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</si>
  <si>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</si>
  <si>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</si>
  <si>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</si>
  <si>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</si>
  <si>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</si>
  <si>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</si>
  <si>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</si>
  <si>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</si>
  <si>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</si>
  <si>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</si>
  <si>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</si>
  <si>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</si>
  <si>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</si>
  <si>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</si>
  <si>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</si>
  <si>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</si>
  <si>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</si>
  <si>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</si>
  <si>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</si>
  <si>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</si>
  <si>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</si>
  <si>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</si>
  <si>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</si>
  <si>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</si>
  <si>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</si>
  <si>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</si>
  <si>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</si>
  <si>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</si>
  <si>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</si>
  <si>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</si>
  <si>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</si>
  <si>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</si>
  <si>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</si>
  <si>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</si>
  <si>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</si>
  <si>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</si>
  <si>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</si>
  <si>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</si>
  <si>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</si>
  <si>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</si>
  <si>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</si>
  <si>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</si>
  <si>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</si>
  <si>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</si>
  <si>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</si>
  <si>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</si>
  <si>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</si>
  <si>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</si>
  <si>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</si>
  <si>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</si>
  <si>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</si>
  <si>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</si>
  <si>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</si>
  <si>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</si>
  <si>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</si>
  <si>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</si>
  <si>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</si>
  <si>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</si>
  <si>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</si>
  <si>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</si>
  <si>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</si>
  <si>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</si>
  <si>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</si>
  <si>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</si>
  <si>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</si>
  <si>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</si>
  <si>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</si>
  <si>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</si>
  <si>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</si>
  <si>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</si>
  <si>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</si>
  <si>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</si>
  <si>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</si>
  <si>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</si>
  <si>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</si>
  <si>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</si>
  <si>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</si>
  <si>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</si>
  <si>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</si>
  <si>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</si>
  <si>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</si>
  <si>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</si>
  <si>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</si>
  <si>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</si>
  <si>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</si>
  <si>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</si>
  <si>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</si>
  <si>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</si>
  <si>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</si>
  <si>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</si>
  <si>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</si>
  <si>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</si>
  <si>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</si>
  <si>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</si>
  <si>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</si>
  <si>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</si>
  <si>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</si>
  <si>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</si>
  <si>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</si>
  <si>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</si>
  <si>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</si>
  <si>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</si>
  <si>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</si>
  <si>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</si>
  <si>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</si>
  <si>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</si>
  <si>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</si>
  <si>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</si>
  <si>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</si>
  <si>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</si>
  <si>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</si>
  <si>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</si>
  <si>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</si>
  <si>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</si>
  <si>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</si>
  <si>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</si>
  <si>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</si>
  <si>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</si>
  <si>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</si>
  <si>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</si>
  <si>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</si>
  <si>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</si>
  <si>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</si>
  <si>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</si>
  <si>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</si>
  <si>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</si>
  <si>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</si>
  <si>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</si>
  <si>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</si>
  <si>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</si>
  <si>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</si>
  <si>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</si>
  <si>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</si>
  <si>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</si>
  <si>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</si>
  <si>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</si>
  <si>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</si>
  <si>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</si>
  <si>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</si>
  <si>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</si>
  <si>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</si>
  <si>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</si>
  <si>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</si>
  <si>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</si>
  <si>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</si>
  <si>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</si>
  <si>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</si>
  <si>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</si>
  <si>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</si>
  <si>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</si>
  <si>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</si>
  <si>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</si>
  <si>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</si>
  <si>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</si>
  <si>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</si>
  <si>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</si>
  <si>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</si>
  <si>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</si>
  <si>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</si>
  <si>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</si>
  <si>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</si>
  <si>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</si>
  <si>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</si>
  <si>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</si>
  <si>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</si>
  <si>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</si>
  <si>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</si>
  <si>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</si>
  <si>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</si>
  <si>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</si>
  <si>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</si>
  <si>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</si>
  <si>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</si>
  <si>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</si>
  <si>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</si>
  <si>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</si>
  <si>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</si>
  <si>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</si>
  <si>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</si>
  <si>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</si>
  <si>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</si>
  <si>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</si>
  <si>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</si>
  <si>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</si>
  <si>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</si>
  <si>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</si>
  <si>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</si>
  <si>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</si>
  <si>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</si>
  <si>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</si>
  <si>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</si>
  <si>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</si>
  <si>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</si>
  <si>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</si>
  <si>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</si>
  <si>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</si>
  <si>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</si>
  <si>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</si>
  <si>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</si>
  <si>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</si>
  <si>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</si>
  <si>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</si>
  <si>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</si>
  <si>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</si>
  <si>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</si>
  <si>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</si>
  <si>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</si>
  <si>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</si>
  <si>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</si>
  <si>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</si>
  <si>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</si>
  <si>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</si>
  <si>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</si>
  <si>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</si>
  <si>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</si>
  <si>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</si>
  <si>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</si>
  <si>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</si>
  <si>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</si>
  <si>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</si>
  <si>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</si>
  <si>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</si>
  <si>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</si>
  <si>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</si>
  <si>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</si>
  <si>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</si>
  <si>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</si>
  <si>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</si>
  <si>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</si>
  <si>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</si>
  <si>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</si>
  <si>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</si>
  <si>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</si>
  <si>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</si>
  <si>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</si>
  <si>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</si>
  <si>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</si>
  <si>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</si>
  <si>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</si>
  <si>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</si>
  <si>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</si>
  <si>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</si>
  <si>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</si>
  <si>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</si>
  <si>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</si>
  <si>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</si>
  <si>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</si>
  <si>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</si>
  <si>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</si>
  <si>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</si>
  <si>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</si>
  <si>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</si>
  <si>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</si>
  <si>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</si>
  <si>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</si>
  <si>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</si>
  <si>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</si>
  <si>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</si>
  <si>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</si>
  <si>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</si>
  <si>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</si>
  <si>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</si>
  <si>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</si>
  <si>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</si>
  <si>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</si>
  <si>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</si>
  <si>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</si>
  <si>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</si>
  <si>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</si>
  <si>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</si>
  <si>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</si>
  <si>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</si>
  <si>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</si>
  <si>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</si>
  <si>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</si>
  <si>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</si>
  <si>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</si>
  <si>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</si>
  <si>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</si>
  <si>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</si>
  <si>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</si>
  <si>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</si>
  <si>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</si>
  <si>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</si>
  <si>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</si>
  <si>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</si>
  <si>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</si>
  <si>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</si>
  <si>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</si>
  <si>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</si>
  <si>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</si>
  <si>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</si>
  <si>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</si>
  <si>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</si>
  <si>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</si>
  <si>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</si>
  <si>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</si>
  <si>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</si>
  <si>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</si>
  <si>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</si>
  <si>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</si>
  <si>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</si>
  <si>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</si>
  <si>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</si>
  <si>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</si>
  <si>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</si>
  <si>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</si>
  <si>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</si>
  <si>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</si>
  <si>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</si>
  <si>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</si>
  <si>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</si>
  <si>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</si>
  <si>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</si>
  <si>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</si>
  <si>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</si>
  <si>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</si>
  <si>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</si>
  <si>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</si>
  <si>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</si>
  <si>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</si>
  <si>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</si>
  <si>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</si>
  <si>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</si>
  <si>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</si>
  <si>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</si>
  <si>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</si>
  <si>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</si>
  <si>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</si>
  <si>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</si>
  <si>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</si>
  <si>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</si>
  <si>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</si>
  <si>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</si>
  <si>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</si>
  <si>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</si>
  <si>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</si>
  <si>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</si>
  <si>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</si>
  <si>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</si>
  <si>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</si>
  <si>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</si>
  <si>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</si>
  <si>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</si>
  <si>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</si>
  <si>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</si>
  <si>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</si>
  <si>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</si>
  <si>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</si>
  <si>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</si>
  <si>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</si>
  <si>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</si>
  <si>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</si>
  <si>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</si>
  <si>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</si>
  <si>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</si>
  <si>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</si>
  <si>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</si>
  <si>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</si>
  <si>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</si>
  <si>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</si>
  <si>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</si>
  <si>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</si>
  <si>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</si>
  <si>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</si>
  <si>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</si>
  <si>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</si>
  <si>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</si>
  <si>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</si>
  <si>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</si>
  <si>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</si>
  <si>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</si>
  <si>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</si>
  <si>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</si>
  <si>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</si>
  <si>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</si>
  <si>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</si>
  <si>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</si>
  <si>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</si>
  <si>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</si>
  <si>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</si>
  <si>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</si>
  <si>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</si>
  <si>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</si>
  <si>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</si>
  <si>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</si>
  <si>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</si>
  <si>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</si>
  <si>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</si>
  <si>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</si>
  <si>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</si>
  <si>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</si>
  <si>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</si>
  <si>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</si>
  <si>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</si>
  <si>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</si>
  <si>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</si>
  <si>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</si>
  <si>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</si>
  <si>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</si>
  <si>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</si>
  <si>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</si>
  <si>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</si>
  <si>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</si>
  <si>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</si>
  <si>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</si>
  <si>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</si>
  <si>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</si>
  <si>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</si>
  <si>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</si>
  <si>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</si>
  <si>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</si>
  <si>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</si>
  <si>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</si>
  <si>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</si>
  <si>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</si>
  <si>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</si>
  <si>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</si>
  <si>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</si>
  <si>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</si>
  <si>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</si>
  <si>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</si>
  <si>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</si>
  <si>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</si>
  <si>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</si>
  <si>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</si>
  <si>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</si>
  <si>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</si>
  <si>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</si>
  <si>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</si>
  <si>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</si>
  <si>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</si>
  <si>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</si>
  <si>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</si>
  <si>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</si>
  <si>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</si>
  <si>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</si>
  <si>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</si>
  <si>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</si>
  <si>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</si>
  <si>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</si>
  <si>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</si>
  <si>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</si>
  <si>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</si>
  <si>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</si>
  <si>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</si>
  <si>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</si>
  <si>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</si>
  <si>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</si>
  <si>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</si>
  <si>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</si>
  <si>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</si>
  <si>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</si>
  <si>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</si>
  <si>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</si>
  <si>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</si>
  <si>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</si>
  <si>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</si>
  <si>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</si>
  <si>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</si>
  <si>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</si>
  <si>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</si>
  <si>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</si>
  <si>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</si>
  <si>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</si>
  <si>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</si>
  <si>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</si>
  <si>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</si>
  <si>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</si>
  <si>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</si>
  <si>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</si>
  <si>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</si>
  <si>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</si>
  <si>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</si>
  <si>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</si>
  <si>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</si>
  <si>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</si>
  <si>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</si>
  <si>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</si>
  <si>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</si>
  <si>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</si>
  <si>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</si>
  <si>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</si>
  <si>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</si>
  <si>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</si>
  <si>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</si>
  <si>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</si>
  <si>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</si>
  <si>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</si>
  <si>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</si>
  <si>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</si>
  <si>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</si>
  <si>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</si>
  <si>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</si>
  <si>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</si>
  <si>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</si>
  <si>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</si>
  <si>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</si>
  <si>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</si>
  <si>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</si>
  <si>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</si>
  <si>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</si>
  <si>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</si>
  <si>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</si>
  <si>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</si>
  <si>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</si>
  <si>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</si>
  <si>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</si>
  <si>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</si>
  <si>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</si>
  <si>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</si>
  <si>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</si>
  <si>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</si>
  <si>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</si>
  <si>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</si>
  <si>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</si>
  <si>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</si>
  <si>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</si>
  <si>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</si>
  <si>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</si>
  <si>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</si>
  <si>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</si>
  <si>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</si>
  <si>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</si>
  <si>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</si>
  <si>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</si>
  <si>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</si>
  <si>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</si>
  <si>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</si>
  <si>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</si>
  <si>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</si>
  <si>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</si>
  <si>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</si>
  <si>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</si>
  <si>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</si>
  <si>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</si>
  <si>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</si>
  <si>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</si>
  <si>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</si>
  <si>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</si>
  <si>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</si>
  <si>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</si>
  <si>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</si>
  <si>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</si>
  <si>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</si>
  <si>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</si>
  <si>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</si>
  <si>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</si>
  <si>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</si>
  <si>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</si>
  <si>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</si>
  <si>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</si>
  <si>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</si>
  <si>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</si>
  <si>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</si>
  <si>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</si>
  <si>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</si>
  <si>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</si>
  <si>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</si>
  <si>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</si>
  <si>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</si>
  <si>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</si>
  <si>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</si>
  <si>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</si>
  <si>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</si>
  <si>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</si>
  <si>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</si>
  <si>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</si>
  <si>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</si>
  <si>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</si>
  <si>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</si>
  <si>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</si>
  <si>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</si>
  <si>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</si>
  <si>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</si>
  <si>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</si>
  <si>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</si>
  <si>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</si>
  <si>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</si>
  <si>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</si>
  <si>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</si>
  <si>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</si>
  <si>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</si>
  <si>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</si>
  <si>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</si>
  <si>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</si>
  <si>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</si>
  <si>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</si>
  <si>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</si>
  <si>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</si>
  <si>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</si>
  <si>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</si>
  <si>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</si>
  <si>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</si>
  <si>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</si>
  <si>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</si>
  <si>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</si>
  <si>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</si>
  <si>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</si>
  <si>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</si>
  <si>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</si>
  <si>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</si>
  <si>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</si>
  <si>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</si>
  <si>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</si>
  <si>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</si>
  <si>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</si>
  <si>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</si>
  <si>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</si>
  <si>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</si>
  <si>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</si>
  <si>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</si>
  <si>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</si>
  <si>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</si>
  <si>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</si>
  <si>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</si>
  <si>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</si>
  <si>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</si>
  <si>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</si>
  <si>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</si>
  <si>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</si>
  <si>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</si>
  <si>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</si>
  <si>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</si>
  <si>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</si>
  <si>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</si>
  <si>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</si>
  <si>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</si>
  <si>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</si>
  <si>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</si>
  <si>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</si>
  <si>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</si>
  <si>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</si>
  <si>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</si>
  <si>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</si>
  <si>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</si>
  <si>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</si>
  <si>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</si>
  <si>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</si>
  <si>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</si>
  <si>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</si>
  <si>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</si>
  <si>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</si>
  <si>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</si>
  <si>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</si>
  <si>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</si>
  <si>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</si>
  <si>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</si>
  <si>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</si>
  <si>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</si>
  <si>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</si>
  <si>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</si>
  <si>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</si>
  <si>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</si>
  <si>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</si>
  <si>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</si>
  <si>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</si>
  <si>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</si>
  <si>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</si>
  <si>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</si>
  <si>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</si>
  <si>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</si>
  <si>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</si>
  <si>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</si>
  <si>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</si>
  <si>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</si>
  <si>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</si>
  <si>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</si>
  <si>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</si>
  <si>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</si>
  <si>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</si>
  <si>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</si>
  <si>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</si>
  <si>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</si>
  <si>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</si>
  <si>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</si>
  <si>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</si>
  <si>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</si>
  <si>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</si>
  <si>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</si>
  <si>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</si>
  <si>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</si>
  <si>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</si>
  <si>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</si>
  <si>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</si>
  <si>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</si>
  <si>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</si>
  <si>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</si>
  <si>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</si>
  <si>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</si>
  <si>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</si>
  <si>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</si>
  <si>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</si>
  <si>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</si>
  <si>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</si>
  <si>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</si>
  <si>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</si>
  <si>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</si>
  <si>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</si>
  <si>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</si>
  <si>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</si>
  <si>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</si>
  <si>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</si>
  <si>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</si>
  <si>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</si>
  <si>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</si>
  <si>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</si>
  <si>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</si>
  <si>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</si>
  <si>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</si>
  <si>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</si>
  <si>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</si>
  <si>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</si>
  <si>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</si>
  <si>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</si>
  <si>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</si>
  <si>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</si>
  <si>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</si>
  <si>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</si>
  <si>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</si>
  <si>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</si>
  <si>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</si>
  <si>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</si>
  <si>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</si>
  <si>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</si>
  <si>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</si>
  <si>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</si>
  <si>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</si>
  <si>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</si>
  <si>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</si>
  <si>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</si>
  <si>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</si>
  <si>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</si>
  <si>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</si>
  <si>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</si>
  <si>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</si>
  <si>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</si>
  <si>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</si>
  <si>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</si>
  <si>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</si>
  <si>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</si>
  <si>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</si>
  <si>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</si>
  <si>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</si>
  <si>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</si>
  <si>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</si>
  <si>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</si>
  <si>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</si>
  <si>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</si>
  <si>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</si>
  <si>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</si>
  <si>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</si>
  <si>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</si>
  <si>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</si>
  <si>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</si>
  <si>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</si>
  <si>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</si>
  <si>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</si>
  <si>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</si>
  <si>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</si>
  <si>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</si>
  <si>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</si>
  <si>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</si>
  <si>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</si>
  <si>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</si>
  <si>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</si>
  <si>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</si>
  <si>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</si>
  <si>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</si>
  <si>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</si>
  <si>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</si>
  <si>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</si>
  <si>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</si>
  <si>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</si>
  <si>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</si>
  <si>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</si>
  <si>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</si>
  <si>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</si>
  <si>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</si>
  <si>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</si>
  <si>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</si>
  <si>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</si>
  <si>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</si>
  <si>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</si>
  <si>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</si>
  <si>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</si>
  <si>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</si>
  <si>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</si>
  <si>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</si>
  <si>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</si>
  <si>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</si>
  <si>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</si>
  <si>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</si>
  <si>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</si>
  <si>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</si>
  <si>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</si>
  <si>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</si>
  <si>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</si>
  <si>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</si>
  <si>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</si>
  <si>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</si>
  <si>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</si>
  <si>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</si>
  <si>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</si>
  <si>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</si>
  <si>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</si>
  <si>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</si>
  <si>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</si>
  <si>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</si>
  <si>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</si>
  <si>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</si>
  <si>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</si>
  <si>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</si>
  <si>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</si>
  <si>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</si>
  <si>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</si>
  <si>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</si>
  <si>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</si>
  <si>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</si>
  <si>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</si>
  <si>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</si>
  <si>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</si>
  <si>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</si>
  <si>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</si>
  <si>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</si>
  <si>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</si>
  <si>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</si>
  <si>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</si>
  <si>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</si>
  <si>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</si>
  <si>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</si>
  <si>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</si>
  <si>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</si>
  <si>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</si>
  <si>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</si>
  <si>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</si>
  <si>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</si>
  <si>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</si>
  <si>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</si>
  <si>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</si>
  <si>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</si>
  <si>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</si>
  <si>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</si>
  <si>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</si>
  <si>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</si>
  <si>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</si>
  <si>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</si>
  <si>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</si>
  <si>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</si>
  <si>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</si>
  <si>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</si>
  <si>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</si>
  <si>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</si>
  <si>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</si>
  <si>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</si>
  <si>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</si>
  <si>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</si>
  <si>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</si>
  <si>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</si>
  <si>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</si>
  <si>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</si>
  <si>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</si>
  <si>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</si>
  <si>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</si>
  <si>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</si>
  <si>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</si>
  <si>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</si>
  <si>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</si>
  <si>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</si>
  <si>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</si>
  <si>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</si>
  <si>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</si>
  <si>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</si>
  <si>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</si>
  <si>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</si>
  <si>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</si>
  <si>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</si>
  <si>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</si>
  <si>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</si>
  <si>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</si>
  <si>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</si>
  <si>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</si>
  <si>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</si>
  <si>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</si>
  <si>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</si>
  <si>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</si>
  <si>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</si>
  <si>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</si>
  <si>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</si>
  <si>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</si>
  <si>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</si>
  <si>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</si>
  <si>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</si>
  <si>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</si>
  <si>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</si>
  <si>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</si>
  <si>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</si>
  <si>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</si>
  <si>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</si>
  <si>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</si>
  <si>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</si>
  <si>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</si>
  <si>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</si>
  <si>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</si>
  <si>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</si>
  <si>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</si>
  <si>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</si>
  <si>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</si>
  <si>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</si>
  <si>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</si>
  <si>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</si>
  <si>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</si>
  <si>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</si>
  <si>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</si>
  <si>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</si>
  <si>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</si>
  <si>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</si>
  <si>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</si>
  <si>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</si>
  <si>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</si>
  <si>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</si>
  <si>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</si>
  <si>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</si>
  <si>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</si>
  <si>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</si>
  <si>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</si>
  <si>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</si>
  <si>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</si>
  <si>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</si>
  <si>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</si>
  <si>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</si>
  <si>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</si>
  <si>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</si>
  <si>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</si>
  <si>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</si>
  <si>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</si>
  <si>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</si>
  <si>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</si>
  <si>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</si>
  <si>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</si>
  <si>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</si>
  <si>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</si>
  <si>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</si>
  <si>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</si>
  <si>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</si>
  <si>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</si>
  <si>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</si>
  <si>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</si>
  <si>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</si>
  <si>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</si>
  <si>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</si>
  <si>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</si>
  <si>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</si>
  <si>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</si>
  <si>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</si>
  <si>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</si>
  <si>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</si>
  <si>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</si>
  <si>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</si>
  <si>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</si>
  <si>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</si>
  <si>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</si>
  <si>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</si>
  <si>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</si>
  <si>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</si>
  <si>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</si>
  <si>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</si>
  <si>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</si>
  <si>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</si>
  <si>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</si>
  <si>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</si>
  <si>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</si>
  <si>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</si>
  <si>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</si>
  <si>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</si>
  <si>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</si>
  <si>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</si>
  <si>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</si>
  <si>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</si>
  <si>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</si>
  <si>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</si>
  <si>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</si>
  <si>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</si>
  <si>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</si>
  <si>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</si>
  <si>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</si>
  <si>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</si>
  <si>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</si>
  <si>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</si>
  <si>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</si>
  <si>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</si>
  <si>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</si>
  <si>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</si>
  <si>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</si>
  <si>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</si>
  <si>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</si>
  <si>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</si>
  <si>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</si>
  <si>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</si>
  <si>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</si>
  <si>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</si>
  <si>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</si>
  <si>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</si>
  <si>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</si>
  <si>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</si>
  <si>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</si>
  <si>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</si>
  <si>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</si>
  <si>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</si>
  <si>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</si>
  <si>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</si>
  <si>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</si>
  <si>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</si>
  <si>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</si>
  <si>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</si>
  <si>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</si>
  <si>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</si>
  <si>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</si>
  <si>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</si>
  <si>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</si>
  <si>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</si>
  <si>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</si>
  <si>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</si>
  <si>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</si>
  <si>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</si>
  <si>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</si>
  <si>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</si>
  <si>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</si>
  <si>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</si>
  <si>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</si>
  <si>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</si>
  <si>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</si>
  <si>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</si>
  <si>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</si>
  <si>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</si>
  <si>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</si>
  <si>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</si>
  <si>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</si>
  <si>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</si>
  <si>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</si>
  <si>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</si>
  <si>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</si>
  <si>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</si>
  <si>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</si>
  <si>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</si>
  <si>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</si>
  <si>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</si>
  <si>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</si>
  <si>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</si>
  <si>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</si>
  <si>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</si>
  <si>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</si>
  <si>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</si>
  <si>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</si>
  <si>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</si>
  <si>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</si>
  <si>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</si>
  <si>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</si>
  <si>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</si>
  <si>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</si>
  <si>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</si>
  <si>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</si>
  <si>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</si>
  <si>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</si>
  <si>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</si>
  <si>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</si>
  <si>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</si>
  <si>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</si>
  <si>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</si>
  <si>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</si>
  <si>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</si>
  <si>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</si>
  <si>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</si>
  <si>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</si>
  <si>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</si>
  <si>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</si>
  <si>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</si>
  <si>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</si>
  <si>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</si>
  <si>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</si>
  <si>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</si>
  <si>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</si>
  <si>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</si>
  <si>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</si>
  <si>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</si>
  <si>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</si>
  <si>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</si>
  <si>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</si>
  <si>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</si>
  <si>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</si>
  <si>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</si>
  <si>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</si>
  <si>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</si>
  <si>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</si>
  <si>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</si>
  <si>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</si>
  <si>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</si>
  <si>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</si>
  <si>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</si>
  <si>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</si>
  <si>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</si>
  <si>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</si>
  <si>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</si>
  <si>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</si>
  <si>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</si>
  <si>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</si>
  <si>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</si>
  <si>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</si>
  <si>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</si>
  <si>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</si>
  <si>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</si>
  <si>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</si>
  <si>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</si>
  <si>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</si>
  <si>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</si>
  <si>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</si>
  <si>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</si>
  <si>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</si>
  <si>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</si>
  <si>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</si>
  <si>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</si>
  <si>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</si>
  <si>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</si>
  <si>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</si>
  <si>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</si>
  <si>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</si>
  <si>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</si>
  <si>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</si>
  <si>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</si>
  <si>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</si>
  <si>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</si>
  <si>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</si>
  <si>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</si>
  <si>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</si>
  <si>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</si>
  <si>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</si>
  <si>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</si>
  <si>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</si>
  <si>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</si>
  <si>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</si>
  <si>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</si>
  <si>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</si>
  <si>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</si>
  <si>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</si>
  <si>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</si>
  <si>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</si>
  <si>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</si>
  <si>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</si>
  <si>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</si>
  <si>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</si>
  <si>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</si>
  <si>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</si>
  <si>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</si>
  <si>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</si>
  <si>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</si>
  <si>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</si>
  <si>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</si>
  <si>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</si>
  <si>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</si>
  <si>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</si>
  <si>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</si>
  <si>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</si>
  <si>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</si>
  <si>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</si>
  <si>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</si>
  <si>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</si>
  <si>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</si>
  <si>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</si>
  <si>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</si>
  <si>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</si>
  <si>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</si>
  <si>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</si>
  <si>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</si>
  <si>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</si>
  <si>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</si>
  <si>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</si>
  <si>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</si>
  <si>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</si>
  <si>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</si>
  <si>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</si>
  <si>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</si>
  <si>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</si>
  <si>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</si>
  <si>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</si>
  <si>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</si>
  <si>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</si>
  <si>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</si>
  <si>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</si>
  <si>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</si>
  <si>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</si>
  <si>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</si>
  <si>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</si>
  <si>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</si>
  <si>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</si>
  <si>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</si>
  <si>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</si>
  <si>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</si>
  <si>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</si>
  <si>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</si>
  <si>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</si>
  <si>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</si>
  <si>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</si>
  <si>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</si>
  <si>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</si>
  <si>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</si>
  <si>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</si>
  <si>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</si>
  <si>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</si>
  <si>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</si>
  <si>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</si>
  <si>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</si>
  <si>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</si>
  <si>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</si>
  <si>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</si>
  <si>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</si>
  <si>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</si>
  <si>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</si>
  <si>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</si>
  <si>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</si>
  <si>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</si>
  <si>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</si>
  <si>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</si>
  <si>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</si>
  <si>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</si>
  <si>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</si>
  <si>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</si>
  <si>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</si>
  <si>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</si>
  <si>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</si>
  <si>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</si>
  <si>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</si>
  <si>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</si>
  <si>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</si>
  <si>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</si>
  <si>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</si>
  <si>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</si>
  <si>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</si>
  <si>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</si>
  <si>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</si>
  <si>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</si>
  <si>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</si>
  <si>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</si>
  <si>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</si>
  <si>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</si>
  <si>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</si>
  <si>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</si>
  <si>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</si>
  <si>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</si>
  <si>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</si>
  <si>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</si>
  <si>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</si>
  <si>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</si>
  <si>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</si>
  <si>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</si>
  <si>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</si>
  <si>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</si>
  <si>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</si>
  <si>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</si>
  <si>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</si>
  <si>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</si>
  <si>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</si>
  <si>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</si>
  <si>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</si>
  <si>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</si>
  <si>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</si>
  <si>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</si>
  <si>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</si>
  <si>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</si>
  <si>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</si>
  <si>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</si>
  <si>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</si>
  <si>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</si>
  <si>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</si>
  <si>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</si>
  <si>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</si>
  <si>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</si>
  <si>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</si>
  <si>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</si>
  <si>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</si>
  <si>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</si>
  <si>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</si>
  <si>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</si>
  <si>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</si>
  <si>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</si>
  <si>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</si>
  <si>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</si>
  <si>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</si>
  <si>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</si>
  <si>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</si>
  <si>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</si>
  <si>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</si>
  <si>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</si>
  <si>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</si>
  <si>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</si>
  <si>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</si>
  <si>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</si>
  <si>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</si>
  <si>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</si>
  <si>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</si>
  <si>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</si>
  <si>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</si>
  <si>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</si>
  <si>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</si>
  <si>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</si>
  <si>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</si>
  <si>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</si>
  <si>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</si>
  <si>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</si>
  <si>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</si>
  <si>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</si>
  <si>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</si>
  <si>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</si>
  <si>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</si>
  <si>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</si>
  <si>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</si>
  <si>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</si>
  <si>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</si>
  <si>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</si>
  <si>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</si>
  <si>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</si>
  <si>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</si>
  <si>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</si>
  <si>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</si>
  <si>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</si>
  <si>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</si>
  <si>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</si>
  <si>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</si>
  <si>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</si>
  <si>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</si>
  <si>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</si>
  <si>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</si>
  <si>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</si>
  <si>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</si>
  <si>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</si>
  <si>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</si>
  <si>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</si>
  <si>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</si>
  <si>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</si>
  <si>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</si>
  <si>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</si>
  <si>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</si>
  <si>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</si>
  <si>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</si>
  <si>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</si>
  <si>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</si>
  <si>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</si>
  <si>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</si>
  <si>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</si>
  <si>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</si>
  <si>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</si>
  <si>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</si>
  <si>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</si>
  <si>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</si>
  <si>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</si>
  <si>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</si>
  <si>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</si>
  <si>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</si>
  <si>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</si>
  <si>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</si>
  <si>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</si>
  <si>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</si>
  <si>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</si>
  <si>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</si>
  <si>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</si>
  <si>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</si>
  <si>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</si>
  <si>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</si>
  <si>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</si>
  <si>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</si>
  <si>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</si>
  <si>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</si>
  <si>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</si>
  <si>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</si>
  <si>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</si>
  <si>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</si>
  <si>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</si>
  <si>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</si>
  <si>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</si>
  <si>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</si>
  <si>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</si>
  <si>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</si>
  <si>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</si>
  <si>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</si>
  <si>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</si>
  <si>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</si>
  <si>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</si>
  <si>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</si>
  <si>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</si>
  <si>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</si>
  <si>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</si>
  <si>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</si>
  <si>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</si>
  <si>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</si>
  <si>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</si>
  <si>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</si>
  <si>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</si>
  <si>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</si>
  <si>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</si>
  <si>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</si>
  <si>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</si>
  <si>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</si>
  <si>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</si>
  <si>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</si>
  <si>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</si>
  <si>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</si>
  <si>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</si>
  <si>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</si>
  <si>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</si>
  <si>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</si>
  <si>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</si>
  <si>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</si>
  <si>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</si>
  <si>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</si>
  <si>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</si>
  <si>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</si>
  <si>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</si>
  <si>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</si>
  <si>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</si>
  <si>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</si>
  <si>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</si>
  <si>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</si>
  <si>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</si>
  <si>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</si>
  <si>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</si>
  <si>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</si>
  <si>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</si>
  <si>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</si>
  <si>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</si>
  <si>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</si>
  <si>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</si>
  <si>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</si>
  <si>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</si>
  <si>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</si>
  <si>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</si>
  <si>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</si>
  <si>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</si>
  <si>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</si>
  <si>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</si>
  <si>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</si>
  <si>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</si>
  <si>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</si>
  <si>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</si>
  <si>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</si>
  <si>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</si>
  <si>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</si>
  <si>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</si>
  <si>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</si>
  <si>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</si>
  <si>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</si>
  <si>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</si>
  <si>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</si>
  <si>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</si>
  <si>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</si>
  <si>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</si>
  <si>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</si>
  <si>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</si>
  <si>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</si>
  <si>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</si>
  <si>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</si>
  <si>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</si>
  <si>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</si>
  <si>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</si>
  <si>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</si>
  <si>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</si>
  <si>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</si>
  <si>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</si>
  <si>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</si>
  <si>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</si>
  <si>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</si>
  <si>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</si>
  <si>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</si>
  <si>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</si>
  <si>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</si>
  <si>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</si>
  <si>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</si>
  <si>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</si>
  <si>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</si>
  <si>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</si>
  <si>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</si>
  <si>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</si>
  <si>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</si>
  <si>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</si>
  <si>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</si>
  <si>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</si>
  <si>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</si>
  <si>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</si>
  <si>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</si>
  <si>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</si>
  <si>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</si>
  <si>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</si>
  <si>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</si>
  <si>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</si>
  <si>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</si>
  <si>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</si>
  <si>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</si>
  <si>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</si>
  <si>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</si>
  <si>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</si>
  <si>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</si>
  <si>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</si>
  <si>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</si>
  <si>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</si>
  <si>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</si>
  <si>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</si>
  <si>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</si>
  <si>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</si>
  <si>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</si>
  <si>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</si>
  <si>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</si>
  <si>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</si>
  <si>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</si>
  <si>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</si>
  <si>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</si>
  <si>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</si>
  <si>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</si>
  <si>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</si>
  <si>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</si>
  <si>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</si>
  <si>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</si>
  <si>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</si>
  <si>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</si>
  <si>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</si>
  <si>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</si>
  <si>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</si>
  <si>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</si>
  <si>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</si>
  <si>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</si>
  <si>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</si>
  <si>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</si>
  <si>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</si>
  <si>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</si>
  <si>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</si>
  <si>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</si>
  <si>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</si>
  <si>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</si>
  <si>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</si>
  <si>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</si>
  <si>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</si>
  <si>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</si>
  <si>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</si>
  <si>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</si>
  <si>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</si>
  <si>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</si>
  <si>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</si>
  <si>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</si>
  <si>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</si>
  <si>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</si>
  <si>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</si>
  <si>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</si>
  <si>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</si>
  <si>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</si>
  <si>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</si>
  <si>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</si>
  <si>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</si>
  <si>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</si>
  <si>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</si>
  <si>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</si>
  <si>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</si>
  <si>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</si>
  <si>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</si>
  <si>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</si>
  <si>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</si>
  <si>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</si>
  <si>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</si>
  <si>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</si>
  <si>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</si>
  <si>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</si>
  <si>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</si>
  <si>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</si>
  <si>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</si>
  <si>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</si>
  <si>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</si>
  <si>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</si>
  <si>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</si>
  <si>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</si>
  <si>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</si>
  <si>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</si>
  <si>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</si>
  <si>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</si>
  <si>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</si>
  <si>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</si>
  <si>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</si>
  <si>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</si>
  <si>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</si>
  <si>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</si>
  <si>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</si>
  <si>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</si>
  <si>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</si>
  <si>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</si>
  <si>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</si>
  <si>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</si>
  <si>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</si>
  <si>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</si>
  <si>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</si>
  <si>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</si>
  <si>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</si>
  <si>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</si>
  <si>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</si>
  <si>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</si>
  <si>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</si>
  <si>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</si>
  <si>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</si>
  <si>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</si>
  <si>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</si>
  <si>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</si>
  <si>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</si>
  <si>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</si>
  <si>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</si>
  <si>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</si>
  <si>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</si>
  <si>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</si>
  <si>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</si>
  <si>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</si>
  <si>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</si>
  <si>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</si>
  <si>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</si>
  <si>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</si>
  <si>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</si>
  <si>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</si>
  <si>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</si>
  <si>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</si>
  <si>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</si>
  <si>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</si>
  <si>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</si>
  <si>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</si>
  <si>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</si>
  <si>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</si>
  <si>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</si>
  <si>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</si>
  <si>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</si>
  <si>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</si>
  <si>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</si>
  <si>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</si>
  <si>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</si>
  <si>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</si>
  <si>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</si>
  <si>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</si>
  <si>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</si>
  <si>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</si>
  <si>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</si>
  <si>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</si>
  <si>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</si>
  <si>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</si>
  <si>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</si>
  <si>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</si>
  <si>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</si>
  <si>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</si>
  <si>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</si>
  <si>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</si>
  <si>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</si>
  <si>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</si>
  <si>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</si>
  <si>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</si>
  <si>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</si>
  <si>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</si>
  <si>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</si>
  <si>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</si>
  <si>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</si>
  <si>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</si>
  <si>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</si>
  <si>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</si>
  <si>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</si>
  <si>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</si>
  <si>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</si>
  <si>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</si>
  <si>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</si>
  <si>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</si>
  <si>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</si>
  <si>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</si>
  <si>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</si>
  <si>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</si>
  <si>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</si>
  <si>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</si>
  <si>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</si>
  <si>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</si>
  <si>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</si>
  <si>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</si>
  <si>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</si>
  <si>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</si>
  <si>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</si>
  <si>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</si>
  <si>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</si>
  <si>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</si>
  <si>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</si>
  <si>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</si>
  <si>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</si>
  <si>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</si>
  <si>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</si>
  <si>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</si>
  <si>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</si>
  <si>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</si>
  <si>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</si>
  <si>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</si>
  <si>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</si>
  <si>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</si>
  <si>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</si>
  <si>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</si>
  <si>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</si>
  <si>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</si>
  <si>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</si>
  <si>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</si>
  <si>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</si>
  <si>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</si>
  <si>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</si>
  <si>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</si>
  <si>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</si>
  <si>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</si>
  <si>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</si>
  <si>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</si>
  <si>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</si>
  <si>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</si>
  <si>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</si>
  <si>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</si>
  <si>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</si>
  <si>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</si>
  <si>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</si>
  <si>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</si>
  <si>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</si>
  <si>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</si>
  <si>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</si>
  <si>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</si>
  <si>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</si>
  <si>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</si>
  <si>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</si>
  <si>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</si>
  <si>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</si>
  <si>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</si>
  <si>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</si>
  <si>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</si>
  <si>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</si>
  <si>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</si>
  <si>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</si>
  <si>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</si>
  <si>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</si>
  <si>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</si>
  <si>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</si>
  <si>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</si>
  <si>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</si>
  <si>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</si>
  <si>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</si>
  <si>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</si>
  <si>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</si>
  <si>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</si>
  <si>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</si>
  <si>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</si>
  <si>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</si>
  <si>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</si>
  <si>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</si>
  <si>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</si>
  <si>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</si>
  <si>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</si>
  <si>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</si>
  <si>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</si>
  <si>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</si>
  <si>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</si>
  <si>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</si>
  <si>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</si>
  <si>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</si>
  <si>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</si>
  <si>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</si>
  <si>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</si>
  <si>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</si>
  <si>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</si>
  <si>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</si>
  <si>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</si>
  <si>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</si>
  <si>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</si>
  <si>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</si>
  <si>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</si>
  <si>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</si>
  <si>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</si>
  <si>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</si>
  <si>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</si>
  <si>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</si>
  <si>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</si>
  <si>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</si>
  <si>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</si>
  <si>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</si>
  <si>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</si>
  <si>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</si>
  <si>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</si>
  <si>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</si>
  <si>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</si>
  <si>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</si>
  <si>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</si>
  <si>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</si>
  <si>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</si>
  <si>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</si>
  <si>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</si>
  <si>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</si>
  <si>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</si>
  <si>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</si>
  <si>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</si>
  <si>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</si>
  <si>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</si>
  <si>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</si>
  <si>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</si>
  <si>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</si>
  <si>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</si>
  <si>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</si>
  <si>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</si>
  <si>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</si>
  <si>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</si>
  <si>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</si>
  <si>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</si>
  <si>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</si>
  <si>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</si>
  <si>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</si>
  <si>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</si>
  <si>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</si>
  <si>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</si>
  <si>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</si>
  <si>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</si>
  <si>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</si>
  <si>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</si>
  <si>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</si>
  <si>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</si>
  <si>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</si>
  <si>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</si>
  <si>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</si>
  <si>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</si>
  <si>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</si>
  <si>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</si>
  <si>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</si>
  <si>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</si>
  <si>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</si>
  <si>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</si>
  <si>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</si>
  <si>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</si>
  <si>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</si>
  <si>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</si>
  <si>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</si>
  <si>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</si>
  <si>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</si>
  <si>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</si>
  <si>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</si>
  <si>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</si>
  <si>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</si>
  <si>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</si>
  <si>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</si>
  <si>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</si>
  <si>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</si>
  <si>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</si>
  <si>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</si>
  <si>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</si>
  <si>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</si>
  <si>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</si>
  <si>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</si>
  <si>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</si>
  <si>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</si>
  <si>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</si>
  <si>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</si>
  <si>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</si>
  <si>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</si>
  <si>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</si>
  <si>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</si>
  <si>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</si>
  <si>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</si>
  <si>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</si>
  <si>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</si>
  <si>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</si>
  <si>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</si>
  <si>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</si>
  <si>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</si>
  <si>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</si>
  <si>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</si>
  <si>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</si>
  <si>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</si>
  <si>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</si>
  <si>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</si>
  <si>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</si>
  <si>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</si>
  <si>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</si>
  <si>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</si>
  <si>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</si>
  <si>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</si>
  <si>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</si>
  <si>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</si>
  <si>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</si>
  <si>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</si>
  <si>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</si>
  <si>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</si>
  <si>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</si>
  <si>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</si>
  <si>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</si>
  <si>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</si>
  <si>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</si>
  <si>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</si>
  <si>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</si>
  <si>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</si>
  <si>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</si>
  <si>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</si>
  <si>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</si>
  <si>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</si>
  <si>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</si>
  <si>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</si>
  <si>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</si>
  <si>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</si>
  <si>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</si>
  <si>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</si>
  <si>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</si>
  <si>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</si>
  <si>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</si>
  <si>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</si>
  <si>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</si>
  <si>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</si>
  <si>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</si>
  <si>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</si>
  <si>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</si>
  <si>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</si>
  <si>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</si>
  <si>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</si>
  <si>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</si>
  <si>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</si>
  <si>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</si>
  <si>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</si>
  <si>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</si>
  <si>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</si>
  <si>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</si>
  <si>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</si>
  <si>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</si>
  <si>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</si>
  <si>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</si>
  <si>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</si>
  <si>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</si>
  <si>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</si>
  <si>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</si>
  <si>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</si>
  <si>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</si>
  <si>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</si>
  <si>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</si>
  <si>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</si>
  <si>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</si>
  <si>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</si>
  <si>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</si>
  <si>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</si>
  <si>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</si>
  <si>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</si>
  <si>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</si>
  <si>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</si>
  <si>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</si>
  <si>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</si>
  <si>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</si>
  <si>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</si>
  <si>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</si>
  <si>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</si>
  <si>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</si>
  <si>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</si>
  <si>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</si>
  <si>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</si>
  <si>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</si>
  <si>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</si>
  <si>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</si>
  <si>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</si>
  <si>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</si>
  <si>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</si>
  <si>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</si>
  <si>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</si>
  <si>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</si>
  <si>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</si>
  <si>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</si>
  <si>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</si>
  <si>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</si>
  <si>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</si>
  <si>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</si>
  <si>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</si>
  <si>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</si>
  <si>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</si>
  <si>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</si>
  <si>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</si>
  <si>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</si>
  <si>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</si>
  <si>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</si>
  <si>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</si>
  <si>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</si>
  <si>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</si>
  <si>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</si>
  <si>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</si>
  <si>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</si>
  <si>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</si>
  <si>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</si>
  <si>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</si>
  <si>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</si>
  <si>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</si>
  <si>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</si>
  <si>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</si>
  <si>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</si>
  <si>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</si>
  <si>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</si>
  <si>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</si>
  <si>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</si>
  <si>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</si>
  <si>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</si>
  <si>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</si>
  <si>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</si>
  <si>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</si>
  <si>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</si>
  <si>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</si>
  <si>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</si>
  <si>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</si>
  <si>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</si>
  <si>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</si>
  <si>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</si>
  <si>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</si>
  <si>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</si>
  <si>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</si>
  <si>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</si>
  <si>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</si>
  <si>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</si>
  <si>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</si>
  <si>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</si>
  <si>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</si>
  <si>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</si>
  <si>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</si>
  <si>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</si>
  <si>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</si>
  <si>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</si>
  <si>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</si>
  <si>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</si>
  <si>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</si>
  <si>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</si>
  <si>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</si>
  <si>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</si>
  <si>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</si>
  <si>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</si>
  <si>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</si>
  <si>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</si>
  <si>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</si>
  <si>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</si>
  <si>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</si>
  <si>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</si>
  <si>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</si>
  <si>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</si>
  <si>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</si>
  <si>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</si>
  <si>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</si>
  <si>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</si>
  <si>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</si>
  <si>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</si>
  <si>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</si>
  <si>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</si>
  <si>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</si>
  <si>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</si>
  <si>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</si>
  <si>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</si>
  <si>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</si>
  <si>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</si>
  <si>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</si>
  <si>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</si>
  <si>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</si>
  <si>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</si>
  <si>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</si>
  <si>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</si>
  <si>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</si>
  <si>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</si>
  <si>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</si>
  <si>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</si>
  <si>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</si>
  <si>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</si>
  <si>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</si>
  <si>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</si>
  <si>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</si>
  <si>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</si>
  <si>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</si>
  <si>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</si>
  <si>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</si>
  <si>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</si>
  <si>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</si>
  <si>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</si>
  <si>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</si>
  <si>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</si>
  <si>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</si>
  <si>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</si>
  <si>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</si>
  <si>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</si>
  <si>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</si>
  <si>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</si>
  <si>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</si>
  <si>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</si>
  <si>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</si>
  <si>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</si>
  <si>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</si>
  <si>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</si>
  <si>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</si>
  <si>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</si>
  <si>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</si>
  <si>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</si>
  <si>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</si>
  <si>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</si>
  <si>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</si>
  <si>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</si>
  <si>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</si>
  <si>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</si>
  <si>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</si>
  <si>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</si>
  <si>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</si>
  <si>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</si>
  <si>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</si>
  <si>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</si>
  <si>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</si>
  <si>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</si>
  <si>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</si>
  <si>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</si>
  <si>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</si>
  <si>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</si>
  <si>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</si>
  <si>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</si>
  <si>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</si>
  <si>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</si>
  <si>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</si>
  <si>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</si>
  <si>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</si>
  <si>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</si>
  <si>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</si>
  <si>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</si>
  <si>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</si>
  <si>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</si>
  <si>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</si>
  <si>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</si>
  <si>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</si>
  <si>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</si>
  <si>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</si>
  <si>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</si>
  <si>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</si>
  <si>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</si>
  <si>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</si>
  <si>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</si>
  <si>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</si>
  <si>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</si>
  <si>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</si>
  <si>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</si>
  <si>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</si>
  <si>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</si>
  <si>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</si>
  <si>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</si>
  <si>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</si>
  <si>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</si>
  <si>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</si>
  <si>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</si>
  <si>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</si>
  <si>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</si>
  <si>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</si>
  <si>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</si>
  <si>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</si>
  <si>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</si>
  <si>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</si>
  <si>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</si>
  <si>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</si>
  <si>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</si>
  <si>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</si>
  <si>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</si>
  <si>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</si>
  <si>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</si>
  <si>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</si>
  <si>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</si>
  <si>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</si>
  <si>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</si>
  <si>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</si>
  <si>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</si>
  <si>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</si>
  <si>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</si>
  <si>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</si>
  <si>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</si>
  <si>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</si>
  <si>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</si>
  <si>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</si>
  <si>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</si>
  <si>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</si>
  <si>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</si>
  <si>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</si>
  <si>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</si>
  <si>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</si>
  <si>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</si>
  <si>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</si>
  <si>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</si>
  <si>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</si>
  <si>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</si>
  <si>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</si>
  <si>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</si>
  <si>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</si>
  <si>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</si>
  <si>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</si>
  <si>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</si>
  <si>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</si>
  <si>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</si>
  <si>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</si>
  <si>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</si>
  <si>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</si>
  <si>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</si>
  <si>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</si>
  <si>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</si>
  <si>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</si>
  <si>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</si>
  <si>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</si>
  <si>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</si>
  <si>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</si>
  <si>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</si>
  <si>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</si>
  <si>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</si>
  <si>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</si>
  <si>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</si>
  <si>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</si>
  <si>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</si>
  <si>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</si>
  <si>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</si>
  <si>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</si>
  <si>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</si>
  <si>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</si>
  <si>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</si>
  <si>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</si>
  <si>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</si>
  <si>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</si>
  <si>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</si>
  <si>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</si>
  <si>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</si>
  <si>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</si>
  <si>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</si>
  <si>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</si>
  <si>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</si>
  <si>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</si>
  <si>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</si>
  <si>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</si>
  <si>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</si>
  <si>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</si>
  <si>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</si>
  <si>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</si>
  <si>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</si>
  <si>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</si>
  <si>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</si>
  <si>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</si>
  <si>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</si>
  <si>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</si>
  <si>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</si>
  <si>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</si>
  <si>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</si>
  <si>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</si>
  <si>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</si>
  <si>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</si>
  <si>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</si>
  <si>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</si>
  <si>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</si>
  <si>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</si>
  <si>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</si>
  <si>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</si>
  <si>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</si>
  <si>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</si>
  <si>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</si>
  <si>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</si>
  <si>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</si>
  <si>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</si>
  <si>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</si>
  <si>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</si>
  <si>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</si>
  <si>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</si>
  <si>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</si>
  <si>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</si>
  <si>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</si>
  <si>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</si>
  <si>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</si>
  <si>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</si>
  <si>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</si>
  <si>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</si>
  <si>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</si>
  <si>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</si>
  <si>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</si>
  <si>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</si>
  <si>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</si>
  <si>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</si>
  <si>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</si>
  <si>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</si>
  <si>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</si>
  <si>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</si>
  <si>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</si>
  <si>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</si>
  <si>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</si>
  <si>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</si>
  <si>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</si>
  <si>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</si>
  <si>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</si>
  <si>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</si>
  <si>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</si>
  <si>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</si>
  <si>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</si>
  <si>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</si>
  <si>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</si>
  <si>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</si>
  <si>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</si>
  <si>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</si>
  <si>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</si>
  <si>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</si>
  <si>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</si>
  <si>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</si>
  <si>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</si>
  <si>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</si>
  <si>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</si>
  <si>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</si>
  <si>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</si>
  <si>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</si>
  <si>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</si>
  <si>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</si>
  <si>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</si>
  <si>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</si>
  <si>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</si>
  <si>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</si>
  <si>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</si>
  <si>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</si>
  <si>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</si>
  <si>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</si>
  <si>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</si>
  <si>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</si>
  <si>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</si>
  <si>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</si>
  <si>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</si>
  <si>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</si>
  <si>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</si>
  <si>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</si>
  <si>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</si>
  <si>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</si>
  <si>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</si>
  <si>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</si>
  <si>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</si>
  <si>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</si>
  <si>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</si>
  <si>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</si>
  <si>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</si>
  <si>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</si>
  <si>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</si>
  <si>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</si>
  <si>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</si>
  <si>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</si>
  <si>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</si>
  <si>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</si>
  <si>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</si>
  <si>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</si>
  <si>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</si>
  <si>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</si>
  <si>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</si>
  <si>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</si>
  <si>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</si>
  <si>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</si>
  <si>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</si>
  <si>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</si>
  <si>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</si>
  <si>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</si>
  <si>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</si>
  <si>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</si>
  <si>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</si>
  <si>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</si>
  <si>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</si>
  <si>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</si>
  <si>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</si>
  <si>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</si>
  <si>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</si>
  <si>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</si>
  <si>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</si>
  <si>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</si>
  <si>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</si>
  <si>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</si>
  <si>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</si>
  <si>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</si>
  <si>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</si>
  <si>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</si>
  <si>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</si>
  <si>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</si>
  <si>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</si>
  <si>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</si>
  <si>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</si>
  <si>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</si>
  <si>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</si>
  <si>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</si>
  <si>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</si>
  <si>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</si>
  <si>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</si>
  <si>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</si>
  <si>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</si>
  <si>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</si>
  <si>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</si>
  <si>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</si>
  <si>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</si>
  <si>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</si>
  <si>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</si>
  <si>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</si>
  <si>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</si>
  <si>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</si>
  <si>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</si>
  <si>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</si>
  <si>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</si>
  <si>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</si>
  <si>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</si>
  <si>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</si>
  <si>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</si>
  <si>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</si>
  <si>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</si>
  <si>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</si>
  <si>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</si>
  <si>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</si>
  <si>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</si>
  <si>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</si>
  <si>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</si>
  <si>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</si>
  <si>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</si>
  <si>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</si>
  <si>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</si>
  <si>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</si>
  <si>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</si>
  <si>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</si>
  <si>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</si>
  <si>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</si>
  <si>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</si>
  <si>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</si>
  <si>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</si>
  <si>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</si>
  <si>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</si>
  <si>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</si>
  <si>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</si>
  <si>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</si>
  <si>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</si>
  <si>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</si>
  <si>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</si>
  <si>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</si>
  <si>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</si>
  <si>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</si>
  <si>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</si>
  <si>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</si>
  <si>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</si>
  <si>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</si>
  <si>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</si>
  <si>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</si>
  <si>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</si>
  <si>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</si>
  <si>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</si>
  <si>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</si>
  <si>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</si>
  <si>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</si>
  <si>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</si>
  <si>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</si>
  <si>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</si>
  <si>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</si>
  <si>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</si>
  <si>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</si>
  <si>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</si>
  <si>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</si>
  <si>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</si>
  <si>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</si>
  <si>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</si>
  <si>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</si>
  <si>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</si>
  <si>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</si>
  <si>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</si>
  <si>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</si>
  <si>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</si>
  <si>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</si>
  <si>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</si>
  <si>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</si>
  <si>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</si>
  <si>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</si>
  <si>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</si>
  <si>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</si>
  <si>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</si>
  <si>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</si>
  <si>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</si>
  <si>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</si>
  <si>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</si>
  <si>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</si>
  <si>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</si>
  <si>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</si>
  <si>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</si>
  <si>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</si>
  <si>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</si>
  <si>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</si>
  <si>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</si>
  <si>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</si>
  <si>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</si>
  <si>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</si>
  <si>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</si>
  <si>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</si>
  <si>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</si>
  <si>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</si>
  <si>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</si>
  <si>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</si>
  <si>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</si>
  <si>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</si>
  <si>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</si>
  <si>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</si>
  <si>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</si>
  <si>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</si>
  <si>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</si>
  <si>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</si>
  <si>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</si>
  <si>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</si>
  <si>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</si>
  <si>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</si>
  <si>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</si>
  <si>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</si>
  <si>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</si>
  <si>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</si>
  <si>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</si>
  <si>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</si>
  <si>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</si>
  <si>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</si>
  <si>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</si>
  <si>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</si>
  <si>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</si>
  <si>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</si>
  <si>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</si>
  <si>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</si>
  <si>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</si>
  <si>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</si>
  <si>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</si>
  <si>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</si>
  <si>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</si>
  <si>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</si>
  <si>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</si>
  <si>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</si>
  <si>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</si>
  <si>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</si>
  <si>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</si>
  <si>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</si>
  <si>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</si>
  <si>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</si>
  <si>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</si>
  <si>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</si>
  <si>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</si>
  <si>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</si>
  <si>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</si>
  <si>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</si>
  <si>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</si>
  <si>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</si>
  <si>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</si>
  <si>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</si>
  <si>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</si>
  <si>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</si>
  <si>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</si>
  <si>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</si>
  <si>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</si>
  <si>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</si>
  <si>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</si>
  <si>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</si>
  <si>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</si>
  <si>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</si>
  <si>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</si>
  <si>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</si>
  <si>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</si>
  <si>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</si>
  <si>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</si>
  <si>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</si>
  <si>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</si>
  <si>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</si>
  <si>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</si>
  <si>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</si>
  <si>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</si>
  <si>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</si>
  <si>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</si>
  <si>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</si>
  <si>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</si>
  <si>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</si>
  <si>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</si>
  <si>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</si>
  <si>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</si>
  <si>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</si>
  <si>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</si>
  <si>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</si>
  <si>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</si>
  <si>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</si>
  <si>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</si>
  <si>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</si>
  <si>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</si>
  <si>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</si>
  <si>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</si>
  <si>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</si>
  <si>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</si>
  <si>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</si>
  <si>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</si>
  <si>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</si>
  <si>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</si>
  <si>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</si>
  <si>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</si>
  <si>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</si>
  <si>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</si>
  <si>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</si>
  <si>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</si>
  <si>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</si>
  <si>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</si>
  <si>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</si>
  <si>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</si>
  <si>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</si>
  <si>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</si>
  <si>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</si>
  <si>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</si>
  <si>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</si>
  <si>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</si>
  <si>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</si>
  <si>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</si>
  <si>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</si>
  <si>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</si>
  <si>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</si>
  <si>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</si>
  <si>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</si>
  <si>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</si>
  <si>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</si>
  <si>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</si>
  <si>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</si>
  <si>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</si>
  <si>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</si>
  <si>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</si>
  <si>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</si>
  <si>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</si>
  <si>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</si>
  <si>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</si>
  <si>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</si>
  <si>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</si>
  <si>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</si>
  <si>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</si>
  <si>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</si>
  <si>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</si>
  <si>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</si>
  <si>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</si>
  <si>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</si>
  <si>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</si>
  <si>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</si>
  <si>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</si>
  <si>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</si>
  <si>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</si>
  <si>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</si>
  <si>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</si>
  <si>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</si>
  <si>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</si>
  <si>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</si>
  <si>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</si>
  <si>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</si>
  <si>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</si>
  <si>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</si>
  <si>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</si>
  <si>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</si>
  <si>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</si>
  <si>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</si>
  <si>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</si>
  <si>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</si>
  <si>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</si>
  <si>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</si>
  <si>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</si>
  <si>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</si>
  <si>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</si>
  <si>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</si>
  <si>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</si>
  <si>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</si>
  <si>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</si>
  <si>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</si>
  <si>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</si>
  <si>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</si>
  <si>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</si>
  <si>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</si>
  <si>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</si>
  <si>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</si>
  <si>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</si>
  <si>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</si>
  <si>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</si>
  <si>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</si>
  <si>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</si>
  <si>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</si>
  <si>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</si>
  <si>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</si>
  <si>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</si>
  <si>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</si>
  <si>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</si>
  <si>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</si>
  <si>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</si>
  <si>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</si>
  <si>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</si>
  <si>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</si>
  <si>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</si>
  <si>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</si>
  <si>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</si>
  <si>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</si>
  <si>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</si>
  <si>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</si>
  <si>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</si>
  <si>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</si>
  <si>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</si>
  <si>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</si>
  <si>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</si>
  <si>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</si>
  <si>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</si>
  <si>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</si>
  <si>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</si>
  <si>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</si>
  <si>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</si>
  <si>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</si>
  <si>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</si>
  <si>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</si>
  <si>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</si>
  <si>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</si>
  <si>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</si>
  <si>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</si>
  <si>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</si>
  <si>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</si>
  <si>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</si>
  <si>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</si>
  <si>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</si>
  <si>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</si>
  <si>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</si>
  <si>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</si>
  <si>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</si>
  <si>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</si>
  <si>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</si>
  <si>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</si>
  <si>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</si>
  <si>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</si>
  <si>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</si>
  <si>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</si>
  <si>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</si>
  <si>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</si>
  <si>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</si>
  <si>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</si>
  <si>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</si>
  <si>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</si>
  <si>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</si>
  <si>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</si>
  <si>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</si>
  <si>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</si>
  <si>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</si>
  <si>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</si>
  <si>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</si>
  <si>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</si>
  <si>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</si>
  <si>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</si>
  <si>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</si>
  <si>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</si>
  <si>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</si>
  <si>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</si>
  <si>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</si>
  <si>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</si>
  <si>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</si>
  <si>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</si>
  <si>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</si>
  <si>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</si>
  <si>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</si>
  <si>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</si>
  <si>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</si>
  <si>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</si>
  <si>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</si>
  <si>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</si>
  <si>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</si>
  <si>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</si>
  <si>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</si>
  <si>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</si>
  <si>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</si>
  <si>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</si>
  <si>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</si>
  <si>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</si>
  <si>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</si>
  <si>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</si>
  <si>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</si>
  <si>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</si>
  <si>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</si>
  <si>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</si>
  <si>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</si>
  <si>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</si>
  <si>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</si>
  <si>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</si>
  <si>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</si>
  <si>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</si>
  <si>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</si>
  <si>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</si>
  <si>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</si>
  <si>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</si>
  <si>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</si>
  <si>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</si>
  <si>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</si>
  <si>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</si>
  <si>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</si>
  <si>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</si>
  <si>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</si>
  <si>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</si>
  <si>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</si>
  <si>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</si>
  <si>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</si>
  <si>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</si>
  <si>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</si>
  <si>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</si>
  <si>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</si>
  <si>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</si>
  <si>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</si>
  <si>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</si>
  <si>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</si>
  <si>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</si>
  <si>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</si>
  <si>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</si>
  <si>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</si>
  <si>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</si>
  <si>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</si>
  <si>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</si>
  <si>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</si>
  <si>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</si>
  <si>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</si>
  <si>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</si>
  <si>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</si>
  <si>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</si>
  <si>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</si>
  <si>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</si>
  <si>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</si>
  <si>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</si>
  <si>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</si>
  <si>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</si>
  <si>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</si>
  <si>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</si>
  <si>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</si>
  <si>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</si>
  <si>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</si>
  <si>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</si>
  <si>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</si>
  <si>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</si>
  <si>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</si>
  <si>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</si>
  <si>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</si>
  <si>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</si>
  <si>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</si>
  <si>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</si>
  <si>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</si>
  <si>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</si>
  <si>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</si>
  <si>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</si>
  <si>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</si>
  <si>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</si>
  <si>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</si>
  <si>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</si>
  <si>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</si>
  <si>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</si>
  <si>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</si>
  <si>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</si>
  <si>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</si>
  <si>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</si>
  <si>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</si>
  <si>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</si>
  <si>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</si>
  <si>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</si>
  <si>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</si>
  <si>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</si>
  <si>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</si>
  <si>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</si>
  <si>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</si>
  <si>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</si>
  <si>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</si>
  <si>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</si>
  <si>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</si>
  <si>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</si>
  <si>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</si>
  <si>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</si>
  <si>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</si>
  <si>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</si>
  <si>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</si>
  <si>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</si>
  <si>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</si>
  <si>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</si>
  <si>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</si>
  <si>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</si>
  <si>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</si>
  <si>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</si>
  <si>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</si>
  <si>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</si>
  <si>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</si>
  <si>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</si>
  <si>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</si>
  <si>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</si>
  <si>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</si>
  <si>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</si>
  <si>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</si>
  <si>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</si>
  <si>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</si>
  <si>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</si>
  <si>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</si>
  <si>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</si>
  <si>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</si>
  <si>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</si>
  <si>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</si>
  <si>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</si>
  <si>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</si>
  <si>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</si>
  <si>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</si>
  <si>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</si>
  <si>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</si>
  <si>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</si>
  <si>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</si>
  <si>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</si>
  <si>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</si>
  <si>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</si>
  <si>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</si>
  <si>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</si>
  <si>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</si>
  <si>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</si>
  <si>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</si>
  <si>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</si>
  <si>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</si>
  <si>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</si>
  <si>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</si>
  <si>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</si>
  <si>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</si>
  <si>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</si>
  <si>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</si>
  <si>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</si>
  <si>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</si>
  <si>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</si>
  <si>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</si>
  <si>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</si>
  <si>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</si>
  <si>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</si>
  <si>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</si>
  <si>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</si>
  <si>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</si>
  <si>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</si>
  <si>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</si>
  <si>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</si>
  <si>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</si>
  <si>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</si>
  <si>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</si>
  <si>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</si>
  <si>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</si>
  <si>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</si>
  <si>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</si>
  <si>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</si>
  <si>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</si>
  <si>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</si>
  <si>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</si>
  <si>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</si>
  <si>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</si>
  <si>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</si>
  <si>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</si>
  <si>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</si>
  <si>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</si>
  <si>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</si>
  <si>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</si>
  <si>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</si>
  <si>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</si>
  <si>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</si>
  <si>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</si>
  <si>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</si>
  <si>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</si>
  <si>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</si>
  <si>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</si>
  <si>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</si>
  <si>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</si>
  <si>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</si>
  <si>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</si>
  <si>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</si>
  <si>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</si>
  <si>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</si>
  <si>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</si>
  <si>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</si>
  <si>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</si>
  <si>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</si>
  <si>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</si>
  <si>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</si>
  <si>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</si>
  <si>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</si>
  <si>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</si>
  <si>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</si>
  <si>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</si>
  <si>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</si>
  <si>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</si>
  <si>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</si>
  <si>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</si>
  <si>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</si>
  <si>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</si>
  <si>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</si>
  <si>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</si>
  <si>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</si>
  <si>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</si>
  <si>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</si>
  <si>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</si>
  <si>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</si>
  <si>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</si>
  <si>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</si>
  <si>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</si>
  <si>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</si>
  <si>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</si>
  <si>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</si>
  <si>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</si>
  <si>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</si>
  <si>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</si>
  <si>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</si>
  <si>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</si>
  <si>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</si>
  <si>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</si>
  <si>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</si>
  <si>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</si>
  <si>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</si>
  <si>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</si>
  <si>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</si>
  <si>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</si>
  <si>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</si>
  <si>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</si>
  <si>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</si>
  <si>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</si>
  <si>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</si>
  <si>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</si>
  <si>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</si>
  <si>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</si>
  <si>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</si>
  <si>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</si>
  <si>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</si>
  <si>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</si>
  <si>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</si>
  <si>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</si>
  <si>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</si>
  <si>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</si>
  <si>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</si>
  <si>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</si>
  <si>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</si>
  <si>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</si>
  <si>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</si>
  <si>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</si>
  <si>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</si>
  <si>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</si>
  <si>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</si>
  <si>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</si>
  <si>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</si>
  <si>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</si>
  <si>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</si>
  <si>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</si>
  <si>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</si>
  <si>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</si>
  <si>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</si>
  <si>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</si>
  <si>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</si>
  <si>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</si>
  <si>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</si>
  <si>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</si>
  <si>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</si>
  <si>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</si>
  <si>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</si>
  <si>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</si>
  <si>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</si>
  <si>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</si>
  <si>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</si>
  <si>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</si>
  <si>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</si>
  <si>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</si>
  <si>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</si>
  <si>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</si>
  <si>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</si>
  <si>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</si>
  <si>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</si>
  <si>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</si>
  <si>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</si>
  <si>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</si>
  <si>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</si>
  <si>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</si>
  <si>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</si>
  <si>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</si>
  <si>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</si>
  <si>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</si>
  <si>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</si>
  <si>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</si>
  <si>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</si>
  <si>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</si>
  <si>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</si>
  <si>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</si>
  <si>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</si>
  <si>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</si>
  <si>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</si>
  <si>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</si>
  <si>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</si>
  <si>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</si>
  <si>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</si>
  <si>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</si>
  <si>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</si>
  <si>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</si>
  <si>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</si>
  <si>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</si>
  <si>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</si>
  <si>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</si>
  <si>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</si>
  <si>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</si>
  <si>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</si>
  <si>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</si>
  <si>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</si>
  <si>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</si>
  <si>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</si>
  <si>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</si>
  <si>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</si>
  <si>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</si>
  <si>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</si>
  <si>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</si>
  <si>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</si>
  <si>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</si>
  <si>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</si>
  <si>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</si>
  <si>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</si>
  <si>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</si>
  <si>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</si>
  <si>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</si>
  <si>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</si>
  <si>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</si>
  <si>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</si>
  <si>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</si>
  <si>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</si>
  <si>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</si>
  <si>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</si>
  <si>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</si>
  <si>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</si>
  <si>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</si>
  <si>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</si>
  <si>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</si>
  <si>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</si>
  <si>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</si>
  <si>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</si>
  <si>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</si>
  <si>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</si>
  <si>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</si>
  <si>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</si>
  <si>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</si>
  <si>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</si>
  <si>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</si>
  <si>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</si>
  <si>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</si>
  <si>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</si>
  <si>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</si>
  <si>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</si>
  <si>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</si>
  <si>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</si>
  <si>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</si>
  <si>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</si>
  <si>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</si>
  <si>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</si>
  <si>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</si>
  <si>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</si>
  <si>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</si>
  <si>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</si>
  <si>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</si>
  <si>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</si>
  <si>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</si>
  <si>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</si>
  <si>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</si>
  <si>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</si>
  <si>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</si>
  <si>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</si>
  <si>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</si>
  <si>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</si>
  <si>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</si>
  <si>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</si>
  <si>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</si>
  <si>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</si>
  <si>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</si>
  <si>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</si>
  <si>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</si>
  <si>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</si>
  <si>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</si>
  <si>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</si>
  <si>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</si>
  <si>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</si>
  <si>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</si>
  <si>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</si>
  <si>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</si>
  <si>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</si>
  <si>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</si>
  <si>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</si>
  <si>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</si>
  <si>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</si>
  <si>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</si>
  <si>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</si>
  <si>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</si>
  <si>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</si>
  <si>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</si>
  <si>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</si>
  <si>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</si>
  <si>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</si>
  <si>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</si>
  <si>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</si>
  <si>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</si>
  <si>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</si>
  <si>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</si>
  <si>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</si>
  <si>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</si>
  <si>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</si>
  <si>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</si>
  <si>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</si>
  <si>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</si>
  <si>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</si>
  <si>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</si>
  <si>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</si>
  <si>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</si>
  <si>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</si>
  <si>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</si>
  <si>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</si>
  <si>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</si>
  <si>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</si>
  <si>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</si>
  <si>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</si>
  <si>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</si>
  <si>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</si>
  <si>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</si>
  <si>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</si>
  <si>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</si>
  <si>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</si>
  <si>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</si>
  <si>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</si>
  <si>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</si>
  <si>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</si>
  <si>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</si>
  <si>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</si>
  <si>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</si>
  <si>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</si>
  <si>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</si>
  <si>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</si>
  <si>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</si>
  <si>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</si>
  <si>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</si>
  <si>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</si>
  <si>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</si>
  <si>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</si>
  <si>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</si>
  <si>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</si>
  <si>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</si>
  <si>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</si>
  <si>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</si>
  <si>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</si>
  <si>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</si>
  <si>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</si>
  <si>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</si>
  <si>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</si>
  <si>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</si>
  <si>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</si>
  <si>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</si>
  <si>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</si>
  <si>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</si>
  <si>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</si>
  <si>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</si>
  <si>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</si>
  <si>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</si>
  <si>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</si>
  <si>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</si>
  <si>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</si>
  <si>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</si>
  <si>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</si>
  <si>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</si>
  <si>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</si>
  <si>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</si>
  <si>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</si>
  <si>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</si>
  <si>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</si>
  <si>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</si>
  <si>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</si>
  <si>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</si>
  <si>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</si>
  <si>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</si>
  <si>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</si>
  <si>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</si>
  <si>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</si>
  <si>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</si>
  <si>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</si>
  <si>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</si>
  <si>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</si>
  <si>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</si>
  <si>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</si>
  <si>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</si>
  <si>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</si>
  <si>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</si>
  <si>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</si>
  <si>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</si>
  <si>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</si>
  <si>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</si>
  <si>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</si>
  <si>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</si>
  <si>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</si>
  <si>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</si>
  <si>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</si>
  <si>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</si>
  <si>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</si>
  <si>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</si>
  <si>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</si>
  <si>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</si>
  <si>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</si>
  <si>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</si>
  <si>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</si>
  <si>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</si>
  <si>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</si>
  <si>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</si>
  <si>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</si>
  <si>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</si>
  <si>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</si>
  <si>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</si>
  <si>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</si>
  <si>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</si>
  <si>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</si>
  <si>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</si>
  <si>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</si>
  <si>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</si>
  <si>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</si>
  <si>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</si>
  <si>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</si>
  <si>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</si>
  <si>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</si>
  <si>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</si>
  <si>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</si>
  <si>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</si>
  <si>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</si>
  <si>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</si>
  <si>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</si>
  <si>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</si>
  <si>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</si>
  <si>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</si>
  <si>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</si>
  <si>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</si>
  <si>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</si>
  <si>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</si>
  <si>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</si>
  <si>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</si>
  <si>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</si>
  <si>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</si>
  <si>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</si>
  <si>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</si>
  <si>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</si>
  <si>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</si>
  <si>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</si>
  <si>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</si>
  <si>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</si>
  <si>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</si>
  <si>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</si>
  <si>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</si>
  <si>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</si>
  <si>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</si>
  <si>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</si>
  <si>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</si>
  <si>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</si>
  <si>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</si>
  <si>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</si>
  <si>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</si>
  <si>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</si>
  <si>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</si>
  <si>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</si>
  <si>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</si>
  <si>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</si>
  <si>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</si>
  <si>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</si>
  <si>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</si>
  <si>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</si>
  <si>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</si>
  <si>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</si>
  <si>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</si>
  <si>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</si>
  <si>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</si>
  <si>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</si>
  <si>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</si>
  <si>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</si>
  <si>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</si>
  <si>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</si>
  <si>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</si>
  <si>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</si>
  <si>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</si>
  <si>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</si>
  <si>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</si>
  <si>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</si>
  <si>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</si>
  <si>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</si>
  <si>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</si>
  <si>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</si>
  <si>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</si>
  <si>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</si>
  <si>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</si>
  <si>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</si>
  <si>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</si>
  <si>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</si>
  <si>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</si>
  <si>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</si>
  <si>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</si>
  <si>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</si>
  <si>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</si>
  <si>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</si>
  <si>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</si>
  <si>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</si>
  <si>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</si>
  <si>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</si>
  <si>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</si>
  <si>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</si>
  <si>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</si>
  <si>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</si>
  <si>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</si>
  <si>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</si>
  <si>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</si>
  <si>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</si>
  <si>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</si>
  <si>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</si>
  <si>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</si>
  <si>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</si>
  <si>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</si>
  <si>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</si>
  <si>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</si>
  <si>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</si>
  <si>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</si>
  <si>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</si>
  <si>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</si>
  <si>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</si>
  <si>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</si>
  <si>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</si>
  <si>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</si>
  <si>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</si>
  <si>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</si>
  <si>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</si>
  <si>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</si>
  <si>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</si>
  <si>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</si>
  <si>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</si>
  <si>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</si>
  <si>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</si>
  <si>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</si>
  <si>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</si>
  <si>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</si>
  <si>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</si>
  <si>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</si>
  <si>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</si>
  <si>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</si>
  <si>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</si>
  <si>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</si>
  <si>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</si>
  <si>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</si>
  <si>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</si>
  <si>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</si>
  <si>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</si>
  <si>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</si>
  <si>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</si>
  <si>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</si>
  <si>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</si>
  <si>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</si>
  <si>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</si>
  <si>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</si>
  <si>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</si>
  <si>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</si>
  <si>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</si>
  <si>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</si>
  <si>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</si>
  <si>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</si>
  <si>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</si>
  <si>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</si>
  <si>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</si>
  <si>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</si>
  <si>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</si>
  <si>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</si>
  <si>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</si>
  <si>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</si>
  <si>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</si>
  <si>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</si>
  <si>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</si>
  <si>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</si>
  <si>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</si>
  <si>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</si>
  <si>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</si>
  <si>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</si>
  <si>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</si>
  <si>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</si>
  <si>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</si>
  <si>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</si>
  <si>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</si>
  <si>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</si>
  <si>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</si>
  <si>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</si>
  <si>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</si>
  <si>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</si>
  <si>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</si>
  <si>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</si>
  <si>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</si>
  <si>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</si>
  <si>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</si>
  <si>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</si>
  <si>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</si>
  <si>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</si>
  <si>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</si>
  <si>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</si>
  <si>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</si>
  <si>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</si>
  <si>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</si>
  <si>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</si>
  <si>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</si>
  <si>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</si>
  <si>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</si>
  <si>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</si>
  <si>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</si>
  <si>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</si>
  <si>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</si>
  <si>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</si>
  <si>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</si>
  <si>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</si>
  <si>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</si>
  <si>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</si>
  <si>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</si>
  <si>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</si>
  <si>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</si>
  <si>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</si>
  <si>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</si>
  <si>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</si>
  <si>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</si>
  <si>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</si>
  <si>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</si>
  <si>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</si>
  <si>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</si>
  <si>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</si>
  <si>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</si>
  <si>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</si>
  <si>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</si>
  <si>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</si>
  <si>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</si>
  <si>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</si>
  <si>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</si>
  <si>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</si>
  <si>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</si>
  <si>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</si>
  <si>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</si>
  <si>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</si>
  <si>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</si>
  <si>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</si>
  <si>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</si>
  <si>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</si>
  <si>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</si>
  <si>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</si>
  <si>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</si>
  <si>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</si>
  <si>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</si>
  <si>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</si>
  <si>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</si>
  <si>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</si>
  <si>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</si>
  <si>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</si>
  <si>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</si>
  <si>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</si>
  <si>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</si>
  <si>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</si>
  <si>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</si>
  <si>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</si>
  <si>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</si>
  <si>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</si>
  <si>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</si>
  <si>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</si>
  <si>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</si>
  <si>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</si>
  <si>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</si>
  <si>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</si>
  <si>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</si>
  <si>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</si>
  <si>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</si>
  <si>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</si>
  <si>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</si>
  <si>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</si>
  <si>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</si>
  <si>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</si>
  <si>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</si>
  <si>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</si>
  <si>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</si>
  <si>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</si>
  <si>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</si>
  <si>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</si>
  <si>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</si>
  <si>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</si>
  <si>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</si>
  <si>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</si>
  <si>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</si>
  <si>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</si>
  <si>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</si>
  <si>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</si>
  <si>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</si>
  <si>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</si>
  <si>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</si>
  <si>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</si>
  <si>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</si>
  <si>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</si>
  <si>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</si>
  <si>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</si>
  <si>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</si>
  <si>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</si>
  <si>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</si>
  <si>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</si>
  <si>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</si>
  <si>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</si>
  <si>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</si>
  <si>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</si>
  <si>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</si>
  <si>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</si>
  <si>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</si>
  <si>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</si>
  <si>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</si>
  <si>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</si>
  <si>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</si>
  <si>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</si>
  <si>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</si>
  <si>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</si>
  <si>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</si>
  <si>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</si>
  <si>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</si>
  <si>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</si>
  <si>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</si>
  <si>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</si>
  <si>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</si>
  <si>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</si>
  <si>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</si>
  <si>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</si>
  <si>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</si>
  <si>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</si>
  <si>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</si>
  <si>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</si>
  <si>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</si>
  <si>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</si>
  <si>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</si>
  <si>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</si>
  <si>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</si>
  <si>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</si>
  <si>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</si>
  <si>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</si>
  <si>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</si>
  <si>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</si>
  <si>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</si>
  <si>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</si>
  <si>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</si>
  <si>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</si>
  <si>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</si>
  <si>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</si>
  <si>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</si>
  <si>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</si>
  <si>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</si>
  <si>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</si>
  <si>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</si>
  <si>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</si>
  <si>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</si>
  <si>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</si>
  <si>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</si>
  <si>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</si>
  <si>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</si>
  <si>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</si>
  <si>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</si>
  <si>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</si>
  <si>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</si>
  <si>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</si>
  <si>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</si>
  <si>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</si>
  <si>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</si>
  <si>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</si>
  <si>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</si>
  <si>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</si>
  <si>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</si>
  <si>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</si>
  <si>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</si>
  <si>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</si>
  <si>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</si>
  <si>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</si>
  <si>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</si>
  <si>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</si>
  <si>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</si>
  <si>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</si>
  <si>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</si>
  <si>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</si>
  <si>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</si>
  <si>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</si>
  <si>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</si>
  <si>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</si>
  <si>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</si>
  <si>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</si>
  <si>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</si>
  <si>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</si>
  <si>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</si>
  <si>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</si>
  <si>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</si>
  <si>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</si>
  <si>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</si>
  <si>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</si>
  <si>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</si>
  <si>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</si>
  <si>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</si>
  <si>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</si>
  <si>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</si>
  <si>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</si>
  <si>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</si>
  <si>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</si>
  <si>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</si>
  <si>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</si>
  <si>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</si>
  <si>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</si>
  <si>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</si>
  <si>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</si>
  <si>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</si>
  <si>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</si>
  <si>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</si>
  <si>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</si>
  <si>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</si>
  <si>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</si>
  <si>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</si>
  <si>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</si>
  <si>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</si>
  <si>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</si>
  <si>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</si>
  <si>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</si>
  <si>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</si>
  <si>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</si>
  <si>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</si>
  <si>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</si>
  <si>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</si>
  <si>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</si>
  <si>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</si>
  <si>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</si>
  <si>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</si>
  <si>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</si>
  <si>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</si>
  <si>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</si>
  <si>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</si>
  <si>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</si>
  <si>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</si>
  <si>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</si>
  <si>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</si>
  <si>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</si>
  <si>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</si>
  <si>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</si>
  <si>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</si>
  <si>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</si>
  <si>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</si>
  <si>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</si>
  <si>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</si>
  <si>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</si>
  <si>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</si>
  <si>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</si>
  <si>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</si>
  <si>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</si>
  <si>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</si>
  <si>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</si>
  <si>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</si>
  <si>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</si>
  <si>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</si>
  <si>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</si>
  <si>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</si>
  <si>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</si>
  <si>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</si>
  <si>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</si>
  <si>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</si>
  <si>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</si>
  <si>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</si>
  <si>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</si>
  <si>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</si>
  <si>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</si>
  <si>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</si>
  <si>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</si>
  <si>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</si>
  <si>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</si>
  <si>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</si>
  <si>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</si>
  <si>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</si>
  <si>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</si>
  <si>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</si>
  <si>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</si>
  <si>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</si>
  <si>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</si>
  <si>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</si>
  <si>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</si>
  <si>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</si>
  <si>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</si>
  <si>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</si>
  <si>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</si>
  <si>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</si>
  <si>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</si>
  <si>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</si>
  <si>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</si>
  <si>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</si>
  <si>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</si>
  <si>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</si>
  <si>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</si>
  <si>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</si>
  <si>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</si>
  <si>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</si>
  <si>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</si>
  <si>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</si>
  <si>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</si>
  <si>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</si>
  <si>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</si>
  <si>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</si>
  <si>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</si>
  <si>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</si>
  <si>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</si>
  <si>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</si>
  <si>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</si>
  <si>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</si>
  <si>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</si>
  <si>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</si>
  <si>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</si>
  <si>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</si>
  <si>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</si>
  <si>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</si>
  <si>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</si>
  <si>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</si>
  <si>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</si>
  <si>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</si>
  <si>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</si>
  <si>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</si>
  <si>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</si>
  <si>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</si>
  <si>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</si>
  <si>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</si>
  <si>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</si>
  <si>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</si>
  <si>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</si>
  <si>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</si>
  <si>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</si>
  <si>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</si>
  <si>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</si>
  <si>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</si>
  <si>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</si>
  <si>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</si>
  <si>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</si>
  <si>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</si>
  <si>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</si>
  <si>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</si>
  <si>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</si>
  <si>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</si>
  <si>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</si>
  <si>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</si>
  <si>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</si>
  <si>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</si>
  <si>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</si>
  <si>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</si>
  <si>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</si>
  <si>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</si>
  <si>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</si>
  <si>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</si>
  <si>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</si>
  <si>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</si>
  <si>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</si>
  <si>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</si>
  <si>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</si>
  <si>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</si>
  <si>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</si>
  <si>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</si>
  <si>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</si>
  <si>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</si>
  <si>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</si>
  <si>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</si>
  <si>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</si>
  <si>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</si>
  <si>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</si>
  <si>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</si>
  <si>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</si>
  <si>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</si>
  <si>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</si>
  <si>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</si>
  <si>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</si>
  <si>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</si>
  <si>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</si>
  <si>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</si>
  <si>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</si>
  <si>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</si>
  <si>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</si>
  <si>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</si>
  <si>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</si>
  <si>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</si>
  <si>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</si>
  <si>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</si>
  <si>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</si>
  <si>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</si>
  <si>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</si>
  <si>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</si>
  <si>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</si>
  <si>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</si>
  <si>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</si>
  <si>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</si>
  <si>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</si>
  <si>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</si>
  <si>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</si>
  <si>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</si>
  <si>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</si>
  <si>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</si>
  <si>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</si>
  <si>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</si>
  <si>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</si>
  <si>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</si>
  <si>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</si>
  <si>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</si>
  <si>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</si>
  <si>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</si>
  <si>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</si>
  <si>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</si>
  <si>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</si>
  <si>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</si>
  <si>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</si>
  <si>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</si>
  <si>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</si>
  <si>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</si>
  <si>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</si>
  <si>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</si>
  <si>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</si>
  <si>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</si>
  <si>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</si>
  <si>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</si>
  <si>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</si>
  <si>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</si>
  <si>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</si>
  <si>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</si>
  <si>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</si>
  <si>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</si>
  <si>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</si>
  <si>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</si>
  <si>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</si>
  <si>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</si>
  <si>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</si>
  <si>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</si>
  <si>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</si>
  <si>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</si>
  <si>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</si>
  <si>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</si>
  <si>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</si>
  <si>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</si>
  <si>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</si>
  <si>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</si>
  <si>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</si>
  <si>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</si>
  <si>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</si>
  <si>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</si>
  <si>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</si>
  <si>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</si>
  <si>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</si>
  <si>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</si>
  <si>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</si>
  <si>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</si>
  <si>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</si>
  <si>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</si>
  <si>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</si>
  <si>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</si>
  <si>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</si>
  <si>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</si>
  <si>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</si>
  <si>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</si>
  <si>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</si>
  <si>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</si>
  <si>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</si>
  <si>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</si>
  <si>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</si>
  <si>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</si>
  <si>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</si>
  <si>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</si>
  <si>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</si>
  <si>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</si>
  <si>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</si>
  <si>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</si>
  <si>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</si>
  <si>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</si>
  <si>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</si>
  <si>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</si>
  <si>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</si>
  <si>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</si>
  <si>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</si>
  <si>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</si>
  <si>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</si>
  <si>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</si>
  <si>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</si>
  <si>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</si>
  <si>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</si>
  <si>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</si>
  <si>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</si>
  <si>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</si>
  <si>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</si>
  <si>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</si>
  <si>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</si>
  <si>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</si>
  <si>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</si>
  <si>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</si>
  <si>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</si>
  <si>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</si>
  <si>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</si>
  <si>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</si>
  <si>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</si>
  <si>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</si>
  <si>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</si>
  <si>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</si>
  <si>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</si>
  <si>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</si>
  <si>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</si>
  <si>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</si>
  <si>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</si>
  <si>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</si>
  <si>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</si>
  <si>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</si>
  <si>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</si>
  <si>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</si>
  <si>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</si>
  <si>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</si>
  <si>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</si>
  <si>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</si>
  <si>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</si>
  <si>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</si>
  <si>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</si>
  <si>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</si>
  <si>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</si>
  <si>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</si>
  <si>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</si>
  <si>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</si>
  <si>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</si>
  <si>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</si>
  <si>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</si>
  <si>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</si>
  <si>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</si>
  <si>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</si>
  <si>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</si>
  <si>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</si>
  <si>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</si>
  <si>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</si>
  <si>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</si>
  <si>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</si>
  <si>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</si>
  <si>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</si>
  <si>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</si>
  <si>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</si>
  <si>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</si>
  <si>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</si>
  <si>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</si>
  <si>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</si>
  <si>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</si>
  <si>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</si>
  <si>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</si>
  <si>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</si>
  <si>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</si>
  <si>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</si>
  <si>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</si>
  <si>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</si>
  <si>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</si>
  <si>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</si>
  <si>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</si>
  <si>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</si>
  <si>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</si>
  <si>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</si>
  <si>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</si>
  <si>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</si>
  <si>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</si>
  <si>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</si>
  <si>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</si>
  <si>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</si>
  <si>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</si>
  <si>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</si>
  <si>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</si>
  <si>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</si>
  <si>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</si>
  <si>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</si>
  <si>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</si>
  <si>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</si>
  <si>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</si>
  <si>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</si>
  <si>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</si>
  <si>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</si>
  <si>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</si>
  <si>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</si>
  <si>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</si>
  <si>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</si>
  <si>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</si>
  <si>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</si>
  <si>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</si>
  <si>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</si>
  <si>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</si>
  <si>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</si>
  <si>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</si>
  <si>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</si>
  <si>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</si>
  <si>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</si>
  <si>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</si>
  <si>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</si>
  <si>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</si>
  <si>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</si>
  <si>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</si>
  <si>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</si>
  <si>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</si>
  <si>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</si>
  <si>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</si>
  <si>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</si>
  <si>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</si>
  <si>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</si>
  <si>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</si>
  <si>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</si>
  <si>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</si>
  <si>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</si>
  <si>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</si>
  <si>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</si>
  <si>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</si>
  <si>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</si>
  <si>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</si>
  <si>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</si>
  <si>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</si>
  <si>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</si>
  <si>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</si>
  <si>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</si>
  <si>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</si>
  <si>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</si>
  <si>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</si>
  <si>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</si>
  <si>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</si>
  <si>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</si>
  <si>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</si>
  <si>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</si>
  <si>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</si>
  <si>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</si>
  <si>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</si>
  <si>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</si>
  <si>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</si>
  <si>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</si>
  <si>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</si>
  <si>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</si>
  <si>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</si>
  <si>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</si>
  <si>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</si>
  <si>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</si>
  <si>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</si>
  <si>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</si>
  <si>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</si>
  <si>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</si>
  <si>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</si>
  <si>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</si>
  <si>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</si>
  <si>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</si>
  <si>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</si>
  <si>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</si>
  <si>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</si>
  <si>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</si>
  <si>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</si>
  <si>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</si>
  <si>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</si>
  <si>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</si>
  <si>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</si>
  <si>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</si>
  <si>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</si>
  <si>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</si>
  <si>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</si>
  <si>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</si>
  <si>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</si>
  <si>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</si>
  <si>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</si>
  <si>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</si>
  <si>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</si>
  <si>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</si>
  <si>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</si>
  <si>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</si>
  <si>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</si>
  <si>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</si>
  <si>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</si>
  <si>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</si>
  <si>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</si>
  <si>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</si>
  <si>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</si>
  <si>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</si>
  <si>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</si>
  <si>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</si>
  <si>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</si>
  <si>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</si>
  <si>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</si>
  <si>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</si>
  <si>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</si>
  <si>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</si>
  <si>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</si>
  <si>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</si>
  <si>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</si>
  <si>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</si>
  <si>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</si>
  <si>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</si>
  <si>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</si>
  <si>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</si>
  <si>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</si>
  <si>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</si>
  <si>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</si>
  <si>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</si>
  <si>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</si>
  <si>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</si>
  <si>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</si>
  <si>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</si>
  <si>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</si>
  <si>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</si>
  <si>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</si>
  <si>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</si>
  <si>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</si>
  <si>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</si>
  <si>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</si>
  <si>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</si>
  <si>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</si>
  <si>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</si>
  <si>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</si>
  <si>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</si>
  <si>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</si>
  <si>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</si>
  <si>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</si>
  <si>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</si>
  <si>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</si>
  <si>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</si>
  <si>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</si>
  <si>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</si>
  <si>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</si>
  <si>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</si>
  <si>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</si>
  <si>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</si>
  <si>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</si>
  <si>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</si>
  <si>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</si>
  <si>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</si>
  <si>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</si>
  <si>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</si>
  <si>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</si>
  <si>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</si>
  <si>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</si>
  <si>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</si>
  <si>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</si>
  <si>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</si>
  <si>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</si>
  <si>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</si>
  <si>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</si>
  <si>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</si>
  <si>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</si>
  <si>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</si>
  <si>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</si>
  <si>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</si>
  <si>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</si>
  <si>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</si>
  <si>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</si>
  <si>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</si>
  <si>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</si>
  <si>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</si>
  <si>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</si>
  <si>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</si>
  <si>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</si>
  <si>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</si>
  <si>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</si>
  <si>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</si>
  <si>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</si>
  <si>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</si>
  <si>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</si>
  <si>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</si>
  <si>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</si>
  <si>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</si>
  <si>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</si>
  <si>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</si>
  <si>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</si>
  <si>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</si>
  <si>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</si>
  <si>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</si>
  <si>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</si>
  <si>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</si>
  <si>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</si>
  <si>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</si>
  <si>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</si>
  <si>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</si>
  <si>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</si>
  <si>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</si>
  <si>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</si>
  <si>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</si>
  <si>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</si>
  <si>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</si>
  <si>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</si>
  <si>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</si>
  <si>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</si>
  <si>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</si>
  <si>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</si>
  <si>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</si>
  <si>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</si>
  <si>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</si>
  <si>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</si>
  <si>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</si>
  <si>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</si>
  <si>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</si>
  <si>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</si>
  <si>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</si>
  <si>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</si>
  <si>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</si>
  <si>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</si>
  <si>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</si>
  <si>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</si>
  <si>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</si>
  <si>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</si>
  <si>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</si>
  <si>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</si>
  <si>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</si>
  <si>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</si>
  <si>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</si>
  <si>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</si>
  <si>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</si>
  <si>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</si>
  <si>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</si>
  <si>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</si>
  <si>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</si>
  <si>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</si>
  <si>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</si>
  <si>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</si>
  <si>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</si>
  <si>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</si>
  <si>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</si>
  <si>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</si>
  <si>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</si>
  <si>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</si>
  <si>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</si>
  <si>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</si>
  <si>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</si>
  <si>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</si>
  <si>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</si>
  <si>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</si>
  <si>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</si>
  <si>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</si>
  <si>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</si>
  <si>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</si>
  <si>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</si>
  <si>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</si>
  <si>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</si>
  <si>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</si>
  <si>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</si>
  <si>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</si>
  <si>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</si>
  <si>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</si>
  <si>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</si>
  <si>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</si>
  <si>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</si>
  <si>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</si>
  <si>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</si>
  <si>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</si>
  <si>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</si>
  <si>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</si>
  <si>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</si>
  <si>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</si>
  <si>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</si>
  <si>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</si>
  <si>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</si>
  <si>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</si>
  <si>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</si>
  <si>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</si>
  <si>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</si>
  <si>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</si>
  <si>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</si>
  <si>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</si>
  <si>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</si>
  <si>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</si>
  <si>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</si>
  <si>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</si>
  <si>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</si>
  <si>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</si>
  <si>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</si>
  <si>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</si>
  <si>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</si>
  <si>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</si>
  <si>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</si>
  <si>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</si>
  <si>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</si>
  <si>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</si>
  <si>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</si>
  <si>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</si>
  <si>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</si>
  <si>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</si>
  <si>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</si>
  <si>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</si>
  <si>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</si>
  <si>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</si>
  <si>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</si>
  <si>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</si>
  <si>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</si>
  <si>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</si>
  <si>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</si>
  <si>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</si>
  <si>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</si>
  <si>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</si>
  <si>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</si>
  <si>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</si>
  <si>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</si>
  <si>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</si>
  <si>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</si>
  <si>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</si>
  <si>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</si>
  <si>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</si>
  <si>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</si>
  <si>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</si>
  <si>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</si>
  <si>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</si>
  <si>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</si>
  <si>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</si>
  <si>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</si>
  <si>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</si>
  <si>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</si>
  <si>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</si>
  <si>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</si>
  <si>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</si>
  <si>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</si>
  <si>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</si>
  <si>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</si>
  <si>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</si>
  <si>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</si>
  <si>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</si>
  <si>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</si>
  <si>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</si>
  <si>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</si>
  <si>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</si>
  <si>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</si>
  <si>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</si>
  <si>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</si>
  <si>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</si>
  <si>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</si>
  <si>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</si>
  <si>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</si>
  <si>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</si>
  <si>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</si>
  <si>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</si>
  <si>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</si>
  <si>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</si>
  <si>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</si>
  <si>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</si>
  <si>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</si>
  <si>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</si>
  <si>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</si>
  <si>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</si>
  <si>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</si>
  <si>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</si>
  <si>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</si>
  <si>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</si>
  <si>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</si>
  <si>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</si>
  <si>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</si>
  <si>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</si>
  <si>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</si>
  <si>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</si>
  <si>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</si>
  <si>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</si>
  <si>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</si>
  <si>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</si>
  <si>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</si>
  <si>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</si>
  <si>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</si>
  <si>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</si>
  <si>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</si>
  <si>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</si>
  <si>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</si>
  <si>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</si>
  <si>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</si>
  <si>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</si>
  <si>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</si>
  <si>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</si>
  <si>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</si>
  <si>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</si>
  <si>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</si>
  <si>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</si>
  <si>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</si>
  <si>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</si>
  <si>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</si>
  <si>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</si>
  <si>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</si>
  <si>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</si>
  <si>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</si>
  <si>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</si>
  <si>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</si>
  <si>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</si>
  <si>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</si>
  <si>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</si>
  <si>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</si>
  <si>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</si>
  <si>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</si>
  <si>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</si>
  <si>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</si>
  <si>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</si>
  <si>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</si>
  <si>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</si>
  <si>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</si>
  <si>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</si>
  <si>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</si>
  <si>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</si>
  <si>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</si>
  <si>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</si>
  <si>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</si>
  <si>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</si>
  <si>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</si>
  <si>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</si>
  <si>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</si>
  <si>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</si>
  <si>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</si>
  <si>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</si>
  <si>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</si>
  <si>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</si>
  <si>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</si>
  <si>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</si>
  <si>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</si>
  <si>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</si>
  <si>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</si>
  <si>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</si>
  <si>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</si>
  <si>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</si>
  <si>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</si>
  <si>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</si>
  <si>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</si>
  <si>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</si>
  <si>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</si>
  <si>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</si>
  <si>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</si>
  <si>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</si>
  <si>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</si>
  <si>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</si>
  <si>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</si>
  <si>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</si>
  <si>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</si>
  <si>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</si>
  <si>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</si>
  <si>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</si>
  <si>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</si>
  <si>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</si>
  <si>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</si>
  <si>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</si>
  <si>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</si>
  <si>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</si>
  <si>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</si>
  <si>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</si>
  <si>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</si>
  <si>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</si>
  <si>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</si>
  <si>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</si>
  <si>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</si>
  <si>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</si>
  <si>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</si>
  <si>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</si>
  <si>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</si>
  <si>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</si>
  <si>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</si>
  <si>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</si>
  <si>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</si>
  <si>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</si>
  <si>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</si>
  <si>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</si>
  <si>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</si>
  <si>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</si>
  <si>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</si>
  <si>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</si>
  <si>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</si>
  <si>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</si>
  <si>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</si>
  <si>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</si>
  <si>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</si>
  <si>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</si>
  <si>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</si>
  <si>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</si>
  <si>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</si>
  <si>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</si>
  <si>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</si>
  <si>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</si>
  <si>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</si>
  <si>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</si>
  <si>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</si>
  <si>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</si>
  <si>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</si>
  <si>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</si>
  <si>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</si>
  <si>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</si>
  <si>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</si>
  <si>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</si>
  <si>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</si>
  <si>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</si>
  <si>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</si>
  <si>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</si>
  <si>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</si>
  <si>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</si>
  <si>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</si>
  <si>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</si>
  <si>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</si>
  <si>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</si>
  <si>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</si>
  <si>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</si>
  <si>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</si>
  <si>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</si>
  <si>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</si>
  <si>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</si>
  <si>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</si>
  <si>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</si>
  <si>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</si>
  <si>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</si>
  <si>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</si>
  <si>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</si>
  <si>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</si>
  <si>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</si>
  <si>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</si>
  <si>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</si>
  <si>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</si>
  <si>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</si>
  <si>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PCM-20251129-00001297</t>
  </si>
  <si>
    <t>Critical</t>
  </si>
  <si>
    <t xml:space="preserve">again down EM team at site TS </t>
  </si>
  <si>
    <t xml:space="preserve">NO PCM </t>
  </si>
  <si>
    <t>EM team on the way to check need 90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</si>
  <si>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</si>
  <si>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</si>
  <si>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</si>
  <si>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</si>
  <si>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</si>
  <si>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</si>
  <si>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</si>
  <si>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</si>
  <si>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</si>
  <si>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</si>
  <si>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</si>
  <si>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</si>
  <si>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</si>
  <si>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</si>
  <si>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</si>
  <si>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</si>
  <si>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</si>
  <si>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</si>
  <si>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</si>
  <si>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</si>
  <si>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</si>
  <si>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</si>
  <si>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</si>
  <si>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</si>
  <si>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</si>
  <si>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</si>
  <si>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</si>
  <si>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</si>
  <si>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</si>
  <si>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</si>
  <si>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</si>
  <si>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</si>
  <si>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</si>
  <si>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</si>
  <si>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</si>
  <si>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</si>
  <si>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</si>
  <si>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</si>
  <si>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</si>
  <si>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</si>
  <si>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</si>
  <si>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</si>
  <si>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</si>
  <si>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</si>
  <si>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</si>
  <si>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</si>
  <si>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</si>
  <si>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</si>
  <si>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</si>
  <si>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</si>
  <si>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</si>
  <si>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</si>
  <si>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</si>
  <si>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</si>
  <si>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</si>
  <si>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</si>
  <si>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</si>
  <si>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</si>
  <si>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</si>
  <si>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</si>
  <si>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</si>
  <si>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</si>
  <si>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</si>
  <si>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</si>
  <si>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</si>
  <si>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</si>
  <si>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</si>
  <si>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</si>
  <si>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</si>
  <si>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</si>
  <si>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</si>
  <si>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</si>
  <si>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</si>
  <si>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</si>
  <si>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</si>
  <si>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</si>
  <si>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</si>
  <si>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</si>
  <si>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</si>
  <si>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</si>
  <si>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</si>
  <si>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</si>
  <si>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</si>
  <si>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PCM-20251129-00001357</t>
  </si>
  <si>
    <t xml:space="preserve">at site TS </t>
  </si>
  <si>
    <t>PCM-20251129-00000907</t>
  </si>
  <si>
    <t>site has access issue as site located in military zone</t>
  </si>
  <si>
    <t>PCM-20251129-00001230</t>
  </si>
  <si>
    <t>Team at site and TS</t>
  </si>
  <si>
    <t xml:space="preserve"> PCM-20250215-00000830 </t>
  </si>
  <si>
    <t>LTE site still down and  site located in aramco area access issue need special permission</t>
  </si>
  <si>
    <t>PCM-20251129-00000170</t>
  </si>
  <si>
    <t>access issue as Owner closed MCB and refused to let team to enter  the site due to billing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</si>
  <si>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</si>
  <si>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</si>
  <si>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</si>
  <si>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</si>
  <si>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</si>
  <si>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</si>
  <si>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</si>
  <si>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</si>
  <si>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PCM-20251128-00001241</t>
  </si>
  <si>
    <t>site has (No connection to unit flapping) TE issue but under access issue as RT family building and currently no one available for access as owner is in madinah and will come tomorrow evening</t>
  </si>
  <si>
    <t>PCM-20251129-00000856</t>
  </si>
  <si>
    <t>( RF BB bus connection transmission error) access issue as site closed by Court</t>
  </si>
  <si>
    <t>PCM-20251129-00001132</t>
  </si>
  <si>
    <t xml:space="preserve">team on the way need 50 minutes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</si>
</sst>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3" totalsRowShown="0" headerRowDxfId="172" dataDxfId="171" headerRowBorderDxfId="169" tableBorderDxfId="170" totalsRowBorderDxfId="168">
  <autoFilter ref="A1:L3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8" totalsRowShown="0" headerRowDxfId="155" dataDxfId="154" headerRowBorderDxfId="152" tableBorderDxfId="153" totalsRowBorderDxfId="151">
  <autoFilter ref="A1:CJ7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9" totalsRowShown="0" headerRowDxfId="62" dataDxfId="61" headerRowBorderDxfId="59" tableBorderDxfId="60">
  <autoFilter ref="A1:L94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6" totalsRowShown="0" headerRowDxfId="46" dataDxfId="45" headerRowBorderDxfId="43" tableBorderDxfId="44" totalsRowBorderDxfId="42">
  <autoFilter ref="A1:L28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2" totalsRowShown="0" headerRowDxfId="29" dataDxfId="28" headerRowBorderDxfId="26" tableBorderDxfId="27">
  <autoFilter ref="A1:L3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90" totalsRowShown="0" headerRowDxfId="13" tableBorderDxfId="12">
  <autoFilter ref="A1:L49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8"/>
  <sheetViews>
    <sheetView tabSelected="1" workbookViewId="0">
      <selection activeCell="K20" sqref="K20"/>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327.76977152777545</v>
      </c>
      <c r="H2" s="73">
        <v>45662.943402777775</v>
      </c>
      <c r="I2" s="56" t="str">
        <f>IFERROR(VLOOKUP(D2,DB!A:F,6,0),"")</f>
        <v>Generator-SG</v>
      </c>
      <c r="J2" s="56" t="str">
        <f>IFERROR(VLOOKUP(D2,DB!A:G,7,0),"")</f>
        <v>Dead</v>
      </c>
      <c r="K2" s="64" t="s">
        <v>39107</v>
      </c>
      <c r="L2" s="62" t="str">
        <f>IFERROR(VLOOKUP(D2,DB!A:I,9,0),"")</f>
        <v>Latis</v>
      </c>
    </row>
    <row r="3" spans="1:15" s="61" customFormat="1" ht="15" customHeight="1">
      <c r="A3" s="132" t="s">
        <v>39108</v>
      </c>
      <c r="B3" s="131" t="str">
        <f>IFERROR(VLOOKUP(D3,DB!A:K,11,0),"")</f>
        <v>R1</v>
      </c>
      <c r="C3" s="131">
        <v>3</v>
      </c>
      <c r="D3" s="56" t="s">
        <v>10962</v>
      </c>
      <c r="E3" s="130" t="s">
        <v>39109</v>
      </c>
      <c r="F3" s="73">
        <v>45990.638842592591</v>
      </c>
      <c r="G3" s="128">
        <f ca="1">IFERROR(NOW()-F3,"-")</f>
        <v>7.9354861110914499E-2</v>
      </c>
      <c r="H3" s="129">
        <v>45990.629814814813</v>
      </c>
      <c r="I3" s="131" t="str">
        <f>IFERROR(VLOOKUP(D3,DB!A:F,6,0),"")</f>
        <v>Generator-SG</v>
      </c>
      <c r="J3" s="131" t="str">
        <f>IFERROR(VLOOKUP(D3,DB!A:G,7,0),"")</f>
        <v>Dead</v>
      </c>
      <c r="K3" s="127" t="s">
        <v>39110</v>
      </c>
      <c r="L3" s="126" t="str">
        <f>IFERROR(VLOOKUP(D3,DB!A:I,9,0),"")</f>
        <v>Latis</v>
      </c>
    </row>
    <row r="4" spans="1:15" s="61" customFormat="1" ht="15" customHeight="1">
      <c r="A4" s="132" t="s">
        <v>39111</v>
      </c>
      <c r="B4" s="131" t="str">
        <f>IFERROR(VLOOKUP(D4,DB!A:K,11,0),"")</f>
        <v>R1</v>
      </c>
      <c r="C4" s="131">
        <v>2</v>
      </c>
      <c r="D4" s="56" t="s">
        <v>8496</v>
      </c>
      <c r="E4" s="130"/>
      <c r="F4" s="129">
        <v>45990.715138888889</v>
      </c>
      <c r="G4" s="128">
        <f ca="1">IFERROR(NOW()-F4,"-")</f>
        <v>3.0585648128180765E-3</v>
      </c>
      <c r="H4" s="129">
        <v>45990.715138888889</v>
      </c>
      <c r="I4" s="131" t="str">
        <f>IFERROR(VLOOKUP(D4,DB!A:F,6,0),"")</f>
        <v>SCECO</v>
      </c>
      <c r="J4" s="131" t="str">
        <f>IFERROR(VLOOKUP(D4,DB!A:G,7,0),"")</f>
        <v>Dead</v>
      </c>
      <c r="K4" s="127" t="s">
        <v>39112</v>
      </c>
      <c r="L4" s="126" t="str">
        <f>IFERROR(VLOOKUP(D4,DB!A:I,9,0),"")</f>
        <v>Latis</v>
      </c>
    </row>
    <row r="5" spans="1:15" s="61" customFormat="1" ht="15" customHeight="1">
      <c r="A5" s="132"/>
      <c r="B5" s="131" t="str">
        <f>IFERROR(VLOOKUP(D5,DB!A:K,11,0),"")</f>
        <v/>
      </c>
      <c r="C5" s="131"/>
      <c r="D5" s="56"/>
      <c r="E5" s="130"/>
      <c r="F5" s="129"/>
      <c r="G5" s="128">
        <f ca="1">IFERROR(NOW()-F5,"-")</f>
        <v>45990.718197453702</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45990.718197453702</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45990.718197453702</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45990.718197453702</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45990.718197453702</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45990.718197453702</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45990.718197453702</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45990.718197453702</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45990.718197453702</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45990.718197453702</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45990.718197453702</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45990.718197453702</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45990.718197453702</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45990.718197453702</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45990.718197453702</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45990.718197453702</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45990.718197453702</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45990.718197453702</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45990.718197453702</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45990.718197453702</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45990.718197453702</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45990.718197453702</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45990.718197453702</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45990.718197453702</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45990.718197453702</v>
      </c>
      <c r="H29" s="129"/>
      <c r="I29" s="131" t="str">
        <f>IFERROR(VLOOKUP(D29,DB!A:F,6,0),"")</f>
        <v/>
      </c>
      <c r="J29" s="131" t="str">
        <f>IFERROR(VLOOKUP(D29,DB!A:G,7,0),"")</f>
        <v/>
      </c>
      <c r="K29" s="127"/>
      <c r="L29" s="126" t="str">
        <f>IFERROR(VLOOKUP(D29,DB!A:I,9,0),"")</f>
        <v/>
      </c>
    </row>
    <row r="30" spans="1:12" s="61" customFormat="1" ht="15" customHeight="1">
      <c r="A30" s="132"/>
      <c r="B30" s="131" t="str">
        <f>IFERROR(VLOOKUP(D30,DB!A:K,11,0),"")</f>
        <v/>
      </c>
      <c r="C30" s="131"/>
      <c r="D30" s="56"/>
      <c r="E30" s="130"/>
      <c r="F30" s="129"/>
      <c r="G30" s="128">
        <f ca="1">IFERROR(NOW()-F30,"-")</f>
        <v>45990.718197453702</v>
      </c>
      <c r="H30" s="129"/>
      <c r="I30" s="131" t="str">
        <f>IFERROR(VLOOKUP(D30,DB!A:F,6,0),"")</f>
        <v/>
      </c>
      <c r="J30" s="131" t="str">
        <f>IFERROR(VLOOKUP(D30,DB!A:G,7,0),"")</f>
        <v/>
      </c>
      <c r="K30" s="127"/>
      <c r="L30" s="126" t="str">
        <f>IFERROR(VLOOKUP(D30,DB!A:I,9,0),"")</f>
        <v/>
      </c>
    </row>
    <row r="31" spans="1:12" s="61" customFormat="1" ht="15" customHeight="1">
      <c r="A31" s="132"/>
      <c r="B31" s="131" t="str">
        <f>IFERROR(VLOOKUP(D31,DB!A:K,11,0),"")</f>
        <v/>
      </c>
      <c r="C31" s="131"/>
      <c r="D31" s="56"/>
      <c r="E31" s="130"/>
      <c r="F31" s="129"/>
      <c r="G31" s="128">
        <f ca="1">IFERROR(NOW()-F31,"-")</f>
        <v>45990.718197453702</v>
      </c>
      <c r="H31" s="129"/>
      <c r="I31" s="131" t="str">
        <f>IFERROR(VLOOKUP(D31,DB!A:F,6,0),"")</f>
        <v/>
      </c>
      <c r="J31" s="131" t="str">
        <f>IFERROR(VLOOKUP(D31,DB!A:G,7,0),"")</f>
        <v/>
      </c>
      <c r="K31" s="127"/>
      <c r="L31" s="126" t="str">
        <f>IFERROR(VLOOKUP(D31,DB!A:I,9,0),"")</f>
        <v/>
      </c>
    </row>
    <row r="32" spans="1:12" s="61" customFormat="1" ht="15" customHeight="1">
      <c r="A32" s="132"/>
      <c r="B32" s="131" t="str">
        <f>IFERROR(VLOOKUP(D32,DB!A:K,11,0),"")</f>
        <v/>
      </c>
      <c r="C32" s="131"/>
      <c r="D32" s="56"/>
      <c r="E32" s="130"/>
      <c r="F32" s="129"/>
      <c r="G32" s="128">
        <f ca="1">IFERROR(NOW()-F32,"-")</f>
        <v>45990.718197453702</v>
      </c>
      <c r="H32" s="129"/>
      <c r="I32" s="131" t="str">
        <f>IFERROR(VLOOKUP(D32,DB!A:F,6,0),"")</f>
        <v/>
      </c>
      <c r="J32" s="131" t="str">
        <f>IFERROR(VLOOKUP(D32,DB!A:G,7,0),"")</f>
        <v/>
      </c>
      <c r="K32" s="127"/>
      <c r="L32" s="126" t="str">
        <f>IFERROR(VLOOKUP(D32,DB!A:I,9,0),"")</f>
        <v/>
      </c>
    </row>
    <row r="33" spans="1:12" s="61" customFormat="1" ht="15" customHeight="1">
      <c r="A33" s="132"/>
      <c r="B33" s="131" t="str">
        <f>IFERROR(VLOOKUP(D33,DB!A:K,11,0),"")</f>
        <v/>
      </c>
      <c r="C33" s="131"/>
      <c r="D33" s="56"/>
      <c r="E33" s="130"/>
      <c r="F33" s="129"/>
      <c r="G33" s="128">
        <f ca="1">IFERROR(NOW()-F33,"-")</f>
        <v>45990.718197453702</v>
      </c>
      <c r="H33" s="129"/>
      <c r="I33" s="131" t="str">
        <f>IFERROR(VLOOKUP(D33,DB!A:F,6,0),"")</f>
        <v/>
      </c>
      <c r="J33" s="131" t="str">
        <f>IFERROR(VLOOKUP(D33,DB!A:G,7,0),"")</f>
        <v/>
      </c>
      <c r="K33" s="127"/>
      <c r="L33" s="126" t="str">
        <f>IFERROR(VLOOKUP(D33,DB!A:I,9,0),"")</f>
        <v/>
      </c>
    </row>
    <row r="34" spans="1:12" s="61" customFormat="1" ht="15" customHeight="1">
      <c r="F34" s="125"/>
      <c r="G34" s="124"/>
      <c r="H34" s="125"/>
      <c r="K34" s="123"/>
    </row>
    <row r="35" spans="1:12" s="61" customFormat="1" ht="15" customHeight="1">
      <c r="F35" s="125"/>
      <c r="G35" s="124"/>
      <c r="H35" s="125"/>
      <c r="K35" s="123"/>
    </row>
    <row r="36" spans="1:12" s="61" customFormat="1" ht="15" customHeight="1">
      <c r="F36" s="125"/>
      <c r="G36" s="124"/>
      <c r="H36" s="125"/>
      <c r="K36" s="123"/>
    </row>
    <row r="37" spans="1:12" s="61" customFormat="1" ht="15" customHeight="1">
      <c r="F37" s="125"/>
      <c r="G37" s="124"/>
      <c r="H37" s="125"/>
      <c r="K37" s="123"/>
    </row>
    <row r="38" spans="1:12" s="61" customFormat="1" ht="15" customHeight="1">
      <c r="F38" s="125"/>
      <c r="G38" s="124"/>
      <c r="H38" s="125"/>
      <c r="K38" s="123"/>
    </row>
  </sheetData>
  <customSheetViews>
    <customSheetView guid="{F6042A99-DD27-4453-835D-0834D95730CC}" filter="1" showAutoFilter="1">
      <pageMargins left="0" right="0" top="0" bottom="0" header="0" footer="0"/>
      <autoFilter ref="B1:M1" xr:uid="{E2BB372B-F29F-4668-8AE1-37E8544B4525}"/>
    </customSheetView>
  </customSheetViews>
  <dataValidations count="2">
    <dataValidation allowBlank="1" showInputMessage="1" showErrorMessage="1" sqref="E1" xr:uid="{5DBA255D-CDD9-49FB-AD3C-AF70AB4EE696}"/>
    <dataValidation type="list" allowBlank="1" showInputMessage="1" showErrorMessage="1" sqref="E2:E3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8"/>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39113</v>
      </c>
      <c r="N1" s="84" t="s">
        <v>39114</v>
      </c>
      <c r="O1" s="84" t="s">
        <v>39115</v>
      </c>
      <c r="P1" s="84" t="s">
        <v>39116</v>
      </c>
      <c r="Q1" s="84" t="s">
        <v>39117</v>
      </c>
      <c r="R1" s="84" t="s">
        <v>39118</v>
      </c>
      <c r="S1" s="84" t="s">
        <v>39119</v>
      </c>
      <c r="T1" s="84" t="s">
        <v>39120</v>
      </c>
      <c r="U1" s="84" t="s">
        <v>39121</v>
      </c>
      <c r="V1" s="84" t="s">
        <v>39122</v>
      </c>
      <c r="W1" s="84" t="s">
        <v>39123</v>
      </c>
      <c r="X1" s="84" t="s">
        <v>39124</v>
      </c>
      <c r="Y1" s="84" t="s">
        <v>39125</v>
      </c>
      <c r="Z1" s="84" t="s">
        <v>39126</v>
      </c>
      <c r="AA1" s="84" t="s">
        <v>39127</v>
      </c>
      <c r="AB1" s="84" t="s">
        <v>39128</v>
      </c>
      <c r="AC1" s="84" t="s">
        <v>39129</v>
      </c>
      <c r="AD1" s="84" t="s">
        <v>39130</v>
      </c>
      <c r="AE1" s="84" t="s">
        <v>39131</v>
      </c>
      <c r="AF1" s="84" t="s">
        <v>39132</v>
      </c>
      <c r="AG1" s="84" t="s">
        <v>39133</v>
      </c>
      <c r="AH1" s="84" t="s">
        <v>39134</v>
      </c>
      <c r="AI1" s="84" t="s">
        <v>39135</v>
      </c>
      <c r="AJ1" s="84" t="s">
        <v>39136</v>
      </c>
      <c r="AK1" s="84" t="s">
        <v>39137</v>
      </c>
      <c r="AL1" s="84" t="s">
        <v>39138</v>
      </c>
      <c r="AM1" s="84" t="s">
        <v>39139</v>
      </c>
      <c r="AN1" s="84" t="s">
        <v>39140</v>
      </c>
      <c r="AO1" s="84" t="s">
        <v>39141</v>
      </c>
      <c r="AP1" s="84" t="s">
        <v>39142</v>
      </c>
      <c r="AQ1" s="84" t="s">
        <v>39143</v>
      </c>
      <c r="AR1" s="84" t="s">
        <v>39144</v>
      </c>
      <c r="AS1" s="84" t="s">
        <v>39145</v>
      </c>
      <c r="AT1" s="84" t="s">
        <v>39146</v>
      </c>
      <c r="AU1" s="84" t="s">
        <v>39147</v>
      </c>
      <c r="AV1" s="84" t="s">
        <v>39148</v>
      </c>
      <c r="AW1" s="84" t="s">
        <v>39149</v>
      </c>
      <c r="AX1" s="84" t="s">
        <v>39150</v>
      </c>
      <c r="AY1" s="84" t="s">
        <v>39151</v>
      </c>
      <c r="AZ1" s="84" t="s">
        <v>39152</v>
      </c>
      <c r="BA1" s="84" t="s">
        <v>39153</v>
      </c>
      <c r="BB1" s="84" t="s">
        <v>39154</v>
      </c>
      <c r="BC1" s="84" t="s">
        <v>39155</v>
      </c>
      <c r="BD1" s="84" t="s">
        <v>39156</v>
      </c>
      <c r="BE1" s="84" t="s">
        <v>39157</v>
      </c>
      <c r="BF1" s="84" t="s">
        <v>39158</v>
      </c>
      <c r="BG1" s="84" t="s">
        <v>39159</v>
      </c>
      <c r="BH1" s="84" t="s">
        <v>39160</v>
      </c>
      <c r="BI1" s="84" t="s">
        <v>39161</v>
      </c>
      <c r="BJ1" s="84" t="s">
        <v>39162</v>
      </c>
      <c r="BK1" s="84" t="s">
        <v>39163</v>
      </c>
      <c r="BL1" s="84" t="s">
        <v>39164</v>
      </c>
      <c r="BM1" s="84" t="s">
        <v>39165</v>
      </c>
      <c r="BN1" s="84" t="s">
        <v>39166</v>
      </c>
      <c r="BO1" s="84" t="s">
        <v>39167</v>
      </c>
      <c r="BP1" s="84" t="s">
        <v>39168</v>
      </c>
      <c r="BQ1" s="84" t="s">
        <v>39169</v>
      </c>
      <c r="BR1" s="84" t="s">
        <v>39170</v>
      </c>
      <c r="BS1" s="84" t="s">
        <v>39171</v>
      </c>
      <c r="BT1" s="84" t="s">
        <v>39172</v>
      </c>
      <c r="BU1" s="84" t="s">
        <v>39173</v>
      </c>
      <c r="BV1" s="84" t="s">
        <v>39174</v>
      </c>
      <c r="BW1" s="84" t="s">
        <v>39175</v>
      </c>
      <c r="BX1" s="84" t="s">
        <v>39176</v>
      </c>
      <c r="BY1" s="84" t="s">
        <v>39177</v>
      </c>
      <c r="BZ1" s="84" t="s">
        <v>39178</v>
      </c>
      <c r="CA1" s="84" t="s">
        <v>39179</v>
      </c>
      <c r="CB1" s="84" t="s">
        <v>39180</v>
      </c>
      <c r="CC1" s="84" t="s">
        <v>39181</v>
      </c>
      <c r="CD1" s="84" t="s">
        <v>39182</v>
      </c>
      <c r="CE1" s="84" t="s">
        <v>39183</v>
      </c>
      <c r="CF1" s="84" t="s">
        <v>39184</v>
      </c>
      <c r="CG1" s="84" t="s">
        <v>39185</v>
      </c>
      <c r="CH1" s="84" t="s">
        <v>39186</v>
      </c>
      <c r="CI1" s="84" t="s">
        <v>39187</v>
      </c>
      <c r="CJ1" s="84" t="s">
        <v>39188</v>
      </c>
    </row>
    <row r="2" spans="1:88" s="115" customFormat="1" ht="31.5" customHeight="1">
      <c r="A2" s="58" t="s">
        <v>39189</v>
      </c>
      <c r="B2" s="58" t="s">
        <v>27</v>
      </c>
      <c r="C2" s="58">
        <v>1</v>
      </c>
      <c r="D2" s="58" t="s">
        <v>19608</v>
      </c>
      <c r="E2" s="81" t="s">
        <v>39109</v>
      </c>
      <c r="F2" s="71">
        <v>45322.056979166664</v>
      </c>
      <c r="G2" s="72" t="s">
        <v>39190</v>
      </c>
      <c r="H2" s="83">
        <v>45322.050729166665</v>
      </c>
      <c r="I2" s="58" t="s">
        <v>88</v>
      </c>
      <c r="J2" s="58" t="s">
        <v>65</v>
      </c>
      <c r="K2" s="82" t="s">
        <v>39191</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39192</v>
      </c>
      <c r="B3" s="58" t="str">
        <f>IFERROR(VLOOKUP(D3,DB!A:K,11,0),"")</f>
        <v>R2</v>
      </c>
      <c r="C3" s="58">
        <v>1</v>
      </c>
      <c r="D3" s="58" t="s">
        <v>25669</v>
      </c>
      <c r="E3" s="81" t="s">
        <v>39106</v>
      </c>
      <c r="F3" s="71">
        <v>45824.999837962961</v>
      </c>
      <c r="G3" s="72">
        <f t="shared" ref="G3" ca="1" si="0">IFERROR(NOW()-F3,"-")</f>
        <v>165.71835949074011</v>
      </c>
      <c r="H3" s="71">
        <v>45824.993587962963</v>
      </c>
      <c r="I3" s="58" t="str">
        <f>IFERROR(VLOOKUP(D3,DB!A:F,6,0),"")</f>
        <v>Generator-SG</v>
      </c>
      <c r="J3" s="58" t="str">
        <f>IFERROR(VLOOKUP(D3,DB!A:G,7,0),"")</f>
        <v>Good</v>
      </c>
      <c r="K3" s="82" t="s">
        <v>39193</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39194</v>
      </c>
      <c r="B4" s="18" t="str">
        <f>IFERROR(VLOOKUP(D4,DB!A:K,11,0),"")</f>
        <v>R2</v>
      </c>
      <c r="C4" s="18">
        <v>1</v>
      </c>
      <c r="D4" s="18" t="s">
        <v>17800</v>
      </c>
      <c r="E4" s="81" t="s">
        <v>39106</v>
      </c>
      <c r="F4" s="100">
        <v>45984.387418981481</v>
      </c>
      <c r="G4" s="101">
        <f ca="1">IFERROR(NOW()-F4,"-")</f>
        <v>6.3307784722201177</v>
      </c>
      <c r="H4" s="100">
        <v>45984.381168981483</v>
      </c>
      <c r="I4" s="18" t="str">
        <f>IFERROR(VLOOKUP(D4,DB!A:F,6,0),"")</f>
        <v>SCECO</v>
      </c>
      <c r="J4" s="18" t="str">
        <f>IFERROR(VLOOKUP(D4,DB!A:G,7,0),"")</f>
        <v>Vandalized</v>
      </c>
      <c r="K4" s="19" t="s">
        <v>39195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39196</v>
      </c>
      <c r="B5" s="18" t="str">
        <f>IFERROR(VLOOKUP(D5,DB!A:K,11,0),"")</f>
        <v>R2</v>
      </c>
      <c r="C5" s="18">
        <v>1</v>
      </c>
      <c r="D5" s="18" t="s">
        <v>26688</v>
      </c>
      <c r="E5" s="81" t="s">
        <v>39106</v>
      </c>
      <c r="F5" s="100">
        <v>45990.659803240742</v>
      </c>
      <c r="G5" s="101">
        <f ca="1">IFERROR(NOW()-F5,"-")</f>
        <v>5.83942129596835E-2</v>
      </c>
      <c r="H5" s="100">
        <v>45990.653553240743</v>
      </c>
      <c r="I5" s="18" t="str">
        <f>IFERROR(VLOOKUP(D5,DB!A:F,6,0),"")</f>
        <v>Generator-SG</v>
      </c>
      <c r="J5" s="18" t="str">
        <f>IFERROR(VLOOKUP(D5,DB!A:G,7,0),"")</f>
        <v>Vandalized</v>
      </c>
      <c r="K5" s="19" t="s">
        <v>39197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45990.718197453702</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45990.718197453702</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45990.718197453702</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45990.718197453702</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45990.718197453702</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45990.718197453702</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45990.718197453702</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45990.718197453702</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45990.718197453702</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45990.718197453702</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45990.718197453702</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45990.718197453702</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45990.718197453702</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45990.718197453702</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45990.718197453702</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45990.718197453702</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45990.718197453702</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45990.718197453702</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45990.718197453702</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45990.718197453702</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45990.718197453702</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45990.718197453702</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45990.718197453702</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45990.718197453702</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45990.718197453702</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45990.718197453702</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45990.718197453702</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45990.718197453702</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45990.718197453702</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45990.718197453702</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45990.718197453702</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45990.718197453702</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45990.718197453702</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45990.718197453702</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45990.718197453702</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45990.718197453702</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45990.718197453702</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45990.718197453702</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45990.718197453702</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45990.718197453702</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45990.718197453702</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45990.718197453702</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45990.718197453702</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45990.718197453702</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45990.718197453702</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45990.718197453702</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45990.718197453702</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45990.718197453702</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45990.718197453702</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45990.718197453702</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45990.718197453702</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45990.718197453702</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45990.718197453702</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45990.718197453702</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45990.718197453702</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45990.718197453702</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45990.718197453702</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45990.718197453702</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45990.718197453702</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45990.718197453702</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45990.718197453702</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45990.718197453702</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45990.718197453702</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45990.718197453702</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45990.718197453702</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45990.718197453702</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45990.718197453702</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45990.718197453702</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45990.718197453702</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45990.718197453702</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45990.718197453702</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45990.718197453702</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45990.718197453702</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sheetData>
  <dataValidations count="2">
    <dataValidation allowBlank="1" showInputMessage="1" showErrorMessage="1" sqref="E1" xr:uid="{4D935161-CDD3-4592-B877-3FB59C99E142}"/>
    <dataValidation type="list" allowBlank="1" showInputMessage="1" showErrorMessage="1" sqref="E3:E7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9"/>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3.8984375" style="24" customWidth="1"/>
    <col min="10" max="10" width="12.3984375" style="24" customWidth="1"/>
    <col min="11" max="11" width="52.19921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t="s">
        <v>39198</v>
      </c>
      <c r="B2" s="58" t="str">
        <f>IFERROR(VLOOKUP(D2,DB!A:K,11,0),"")</f>
        <v>R3</v>
      </c>
      <c r="C2" s="18">
        <v>1</v>
      </c>
      <c r="D2" s="18" t="s">
        <v>19392</v>
      </c>
      <c r="E2" s="18" t="s">
        <v>39106</v>
      </c>
      <c r="F2" s="22">
        <v>45990.534942129627</v>
      </c>
      <c r="G2" s="21">
        <f t="shared" ref="G2:G38" ca="1" si="0">IFERROR(NOW()-F2,"-")</f>
        <v>0.18325532407470746</v>
      </c>
      <c r="H2" s="22">
        <v>45990.529930555553</v>
      </c>
      <c r="I2" s="19" t="str">
        <f>IFERROR(VLOOKUP(D2,DB!A:F,6,0),"")</f>
        <v>SCECO</v>
      </c>
      <c r="J2" s="18" t="str">
        <f>IFERROR(VLOOKUP(D2,DB!A:G,7,0),"")</f>
        <v>Dead</v>
      </c>
      <c r="K2" s="42" t="s">
        <v>39199</v>
      </c>
      <c r="L2" s="23" t="str">
        <f>IFERROR(VLOOKUP(D2,DB!A:I,9,0),"")</f>
        <v>Latis</v>
      </c>
    </row>
    <row r="3" spans="1:13" ht="15" customHeight="1">
      <c r="A3" s="19" t="s">
        <v>39200</v>
      </c>
      <c r="B3" s="58" t="str">
        <f>IFERROR(VLOOKUP(D3,DB!A:K,11,0),"")</f>
        <v>R3</v>
      </c>
      <c r="C3" s="18">
        <v>4</v>
      </c>
      <c r="D3" s="58" t="s">
        <v>24910</v>
      </c>
      <c r="E3" s="18" t="s">
        <v>39106</v>
      </c>
      <c r="F3" s="20">
        <v>45990.612372685187</v>
      </c>
      <c r="G3" s="21">
        <f t="shared" ca="1" si="0"/>
        <v>0.10582476851413958</v>
      </c>
      <c r="H3" s="22">
        <v>45990.592673611114</v>
      </c>
      <c r="I3" s="19" t="str">
        <f>IFERROR(VLOOKUP(D3,DB!A:F,6,0),"")</f>
        <v>Generator-SG</v>
      </c>
      <c r="J3" s="18" t="str">
        <f>IFERROR(VLOOKUP(D3,DB!A:G,7,0),"")</f>
        <v>Weak</v>
      </c>
      <c r="K3" s="42" t="s">
        <v>39201</v>
      </c>
      <c r="L3" s="23" t="str">
        <f>IFERROR(VLOOKUP(D3,DB!A:I,9,0),"")</f>
        <v>Latis</v>
      </c>
    </row>
    <row r="4" spans="1:13" ht="15" customHeight="1">
      <c r="A4" s="19"/>
      <c r="B4" s="58" t="str">
        <f>IFERROR(VLOOKUP(D4,DB!A:K,11,0),"")</f>
        <v/>
      </c>
      <c r="C4" s="18"/>
      <c r="D4" s="58"/>
      <c r="E4" s="18"/>
      <c r="F4" s="20"/>
      <c r="G4" s="21">
        <f t="shared" ca="1" si="0"/>
        <v>45990.718197453702</v>
      </c>
      <c r="H4" s="22"/>
      <c r="I4" s="19" t="str">
        <f>IFERROR(VLOOKUP(D4,DB!A:F,6,0),"")</f>
        <v/>
      </c>
      <c r="J4" s="18" t="str">
        <f>IFERROR(VLOOKUP(D4,DB!A:G,7,0),"")</f>
        <v/>
      </c>
      <c r="K4" s="42"/>
      <c r="L4" s="23" t="str">
        <f>IFERROR(VLOOKUP(D4,DB!A:I,9,0),"")</f>
        <v/>
      </c>
    </row>
    <row r="5" spans="1:13" ht="15" customHeight="1">
      <c r="A5" s="19"/>
      <c r="B5" s="58" t="str">
        <f>IFERROR(VLOOKUP(D5,DB!A:K,11,0),"")</f>
        <v/>
      </c>
      <c r="C5" s="18"/>
      <c r="D5" s="58"/>
      <c r="E5" s="18"/>
      <c r="F5" s="20"/>
      <c r="G5" s="21">
        <f t="shared" ca="1" si="0"/>
        <v>45990.718197453702</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45990.718197453702</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45990.718197453702</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45990.718197453702</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45990.718197453702</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45990.718197453702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45990.718197453702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58"/>
      <c r="E12" s="18"/>
      <c r="F12" s="20"/>
      <c r="G12" s="21">
        <f t="shared" ca="1" si="0"/>
        <v>45990.718197453702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45990.718197453702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45990.718197453702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45990.718197453702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45990.718197453702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45990.718197453702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45990.718197453702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45990.718197453702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45990.718197453702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45990.718197453702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45990.718197453702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45990.718197453702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45990.718197453702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45990.718197453702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45990.718197453702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45990.718197453702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45990.718197453702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45990.718197453702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45990.718197453702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45990.718197453702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45990.718197453702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45990.718197453702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45990.718197453702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45990.718197453702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45990.718197453702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45990.718197453702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45990.718197453702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ref="G39:G102" ca="1" si="1">IFERROR(NOW()-F39,"-")</f>
        <v>45990.718197453702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45990.718197453702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45990.718197453702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45990.718197453702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45990.718197453702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45990.718197453702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45990.718197453702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45990.718197453702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45990.718197453702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45990.718197453702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45990.718197453702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45990.718197453702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45990.718197453702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45990.718197453702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45990.718197453702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45990.718197453702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45990.718197453702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45990.718197453702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45990.718197453702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45990.718197453702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45990.718197453702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45990.718197453702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45990.718197453702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45990.718197453702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45990.718197453702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45990.718197453702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45990.718197453702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45990.718197453702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45990.718197453702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45990.718197453702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45990.718197453702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45990.718197453702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45990.718197453702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45990.718197453702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45990.718197453702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45990.718197453702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45990.718197453702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45990.718197453702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45990.718197453702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45990.718197453702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45990.718197453702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45990.718197453702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45990.718197453702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45990.718197453702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45990.718197453702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45990.718197453702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45990.718197453702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45990.718197453702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45990.718197453702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45990.718197453702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45990.718197453702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45990.718197453702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45990.718197453702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45990.718197453702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45990.718197453702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45990.718197453702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45990.718197453702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45990.718197453702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45990.718197453702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45990.718197453702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45990.718197453702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45990.718197453702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45990.718197453702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45990.718197453702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ref="G103:G166" ca="1" si="2">IFERROR(NOW()-F103,"-")</f>
        <v>45990.718197453702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45990.718197453702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45990.718197453702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45990.718197453702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45990.718197453702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45990.718197453702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45990.718197453702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45990.718197453702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45990.718197453702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45990.718197453702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45990.718197453702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45990.718197453702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45990.718197453702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45990.718197453702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45990.718197453702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45990.718197453702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45990.718197453702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45990.718197453702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45990.718197453702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45990.718197453702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45990.718197453702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45990.718197453702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45990.718197453702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45990.718197453702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45990.718197453702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45990.718197453702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45990.718197453702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45990.718197453702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45990.718197453702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45990.718197453702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45990.718197453702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45990.718197453702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45990.718197453702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45990.718197453702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45990.718197453702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45990.718197453702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45990.718197453702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45990.718197453702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45990.718197453702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45990.718197453702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45990.718197453702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45990.718197453702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45990.718197453702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45990.718197453702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45990.718197453702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45990.718197453702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45990.718197453702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45990.718197453702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45990.718197453702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45990.718197453702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45990.718197453702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45990.718197453702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45990.718197453702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45990.718197453702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45990.718197453702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45990.718197453702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45990.718197453702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45990.718197453702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45990.718197453702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45990.718197453702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45990.718197453702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45990.718197453702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45990.718197453702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45990.718197453702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ref="G167:G230" ca="1" si="3">IFERROR(NOW()-F167,"-")</f>
        <v>45990.718197453702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45990.718197453702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45990.718197453702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45990.718197453702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45990.718197453702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45990.718197453702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45990.718197453702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45990.718197453702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45990.718197453702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45990.718197453702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45990.718197453702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45990.718197453702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45990.718197453702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45990.718197453702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45990.718197453702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45990.718197453702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45990.718197453702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45990.718197453702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45990.718197453702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45990.718197453702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45990.718197453702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45990.718197453702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45990.718197453702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45990.718197453702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45990.718197453702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45990.718197453702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45990.718197453702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45990.718197453702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45990.718197453702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45990.718197453702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45990.718197453702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45990.718197453702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45990.718197453702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45990.718197453702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45990.718197453702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45990.718197453702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45990.718197453702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45990.718197453702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45990.718197453702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45990.718197453702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45990.718197453702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45990.718197453702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45990.718197453702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45990.718197453702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45990.718197453702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45990.718197453702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45990.718197453702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45990.718197453702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45990.718197453702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45990.718197453702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45990.718197453702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45990.718197453702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45990.718197453702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45990.718197453702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45990.718197453702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45990.718197453702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45990.718197453702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45990.718197453702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45990.718197453702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45990.718197453702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45990.718197453702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45990.718197453702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45990.718197453702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45990.718197453702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ref="G231:G294" ca="1" si="4">IFERROR(NOW()-F231,"-")</f>
        <v>45990.718197453702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45990.718197453702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45990.718197453702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45990.718197453702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45990.718197453702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45990.718197453702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45990.718197453702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45990.718197453702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45990.718197453702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45990.718197453702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45990.718197453702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45990.718197453702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45990.718197453702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45990.718197453702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45990.718197453702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45990.718197453702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45990.718197453702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45990.718197453702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45990.718197453702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45990.718197453702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45990.718197453702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45990.718197453702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45990.718197453702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45990.718197453702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45990.718197453702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45990.718197453702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45990.718197453702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45990.718197453702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45990.718197453702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45990.718197453702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45990.718197453702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45990.718197453702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45990.718197453702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45990.718197453702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45990.718197453702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45990.718197453702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45990.718197453702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45990.718197453702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45990.718197453702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45990.718197453702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45990.718197453702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45990.718197453702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45990.718197453702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45990.718197453702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45990.718197453702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45990.718197453702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45990.718197453702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45990.718197453702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45990.718197453702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45990.718197453702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45990.718197453702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45990.718197453702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45990.718197453702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45990.718197453702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45990.718197453702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45990.718197453702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45990.718197453702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45990.718197453702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45990.718197453702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45990.718197453702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45990.718197453702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45990.718197453702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45990.718197453702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45990.718197453702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ref="G295:G358" ca="1" si="5">IFERROR(NOW()-F295,"-")</f>
        <v>45990.718197453702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45990.718197453702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45990.718197453702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45990.718197453702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45990.718197453702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45990.718197453702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45990.718197453702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45990.718197453702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45990.718197453702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45990.718197453702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45990.718197453702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45990.718197453702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45990.718197453702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45990.718197453702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45990.718197453702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45990.718197453702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45990.718197453702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45990.718197453702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45990.718197453702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45990.718197453702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45990.718197453702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45990.718197453702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45990.718197453702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45990.718197453702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45990.718197453702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45990.718197453702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45990.718197453702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45990.718197453702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45990.718197453702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45990.718197453702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45990.718197453702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45990.718197453702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45990.718197453702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45990.718197453702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45990.718197453702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45990.718197453702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45990.718197453702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45990.718197453702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45990.718197453702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45990.718197453702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45990.718197453702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45990.718197453702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45990.718197453702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45990.718197453702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45990.718197453702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45990.718197453702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45990.718197453702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45990.718197453702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45990.718197453702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45990.718197453702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45990.718197453702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45990.718197453702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45990.718197453702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45990.718197453702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45990.718197453702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45990.718197453702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45990.718197453702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45990.718197453702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45990.718197453702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45990.718197453702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45990.718197453702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45990.718197453702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45990.718197453702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45990.718197453702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ref="G359:G422" ca="1" si="6">IFERROR(NOW()-F359,"-")</f>
        <v>45990.718197453702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45990.718197453702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45990.718197453702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45990.718197453702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45990.718197453702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45990.718197453702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45990.718197453702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45990.718197453702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45990.718197453702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45990.718197453702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45990.718197453702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45990.718197453702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45990.718197453702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45990.718197453702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45990.718197453702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45990.718197453702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45990.718197453702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45990.718197453702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45990.718197453702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45990.718197453702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45990.718197453702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45990.718197453702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45990.718197453702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45990.718197453702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45990.718197453702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45990.718197453702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45990.718197453702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45990.718197453702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45990.718197453702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45990.718197453702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45990.718197453702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45990.718197453702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45990.718197453702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45990.718197453702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45990.718197453702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45990.718197453702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45990.718197453702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45990.718197453702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45990.718197453702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45990.718197453702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45990.718197453702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45990.718197453702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45990.718197453702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45990.718197453702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45990.718197453702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45990.718197453702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45990.718197453702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45990.718197453702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45990.718197453702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45990.718197453702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45990.718197453702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45990.718197453702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45990.718197453702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45990.718197453702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45990.718197453702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45990.718197453702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45990.718197453702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45990.718197453702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45990.718197453702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45990.718197453702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45990.718197453702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45990.718197453702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45990.718197453702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45990.718197453702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ref="G423:G486" ca="1" si="7">IFERROR(NOW()-F423,"-")</f>
        <v>45990.718197453702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45990.718197453702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45990.718197453702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45990.718197453702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45990.718197453702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45990.718197453702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45990.718197453702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45990.718197453702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45990.718197453702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45990.718197453702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45990.718197453702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45990.718197453702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45990.718197453702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45990.718197453702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45990.718197453702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45990.718197453702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45990.718197453702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45990.718197453702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45990.718197453702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45990.718197453702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45990.718197453702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45990.718197453702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45990.718197453702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45990.718197453702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45990.718197453702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45990.718197453702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45990.718197453702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45990.718197453702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45990.718197453702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45990.718197453702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45990.718197453702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45990.718197453702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45990.718197453702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45990.718197453702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45990.718197453702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45990.718197453702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45990.718197453702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45990.718197453702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45990.718197453702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45990.718197453702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45990.718197453702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45990.718197453702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45990.718197453702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45990.718197453702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45990.718197453702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45990.718197453702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45990.718197453702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45990.718197453702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45990.718197453702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45990.718197453702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45990.718197453702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45990.718197453702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45990.718197453702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45990.718197453702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45990.718197453702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45990.718197453702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45990.718197453702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45990.718197453702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45990.718197453702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45990.718197453702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45990.718197453702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45990.718197453702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45990.718197453702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45990.718197453702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ref="G487:G550" ca="1" si="8">IFERROR(NOW()-F487,"-")</f>
        <v>45990.718197453702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45990.718197453702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45990.718197453702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45990.718197453702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45990.718197453702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45990.718197453702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45990.718197453702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45990.718197453702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45990.718197453702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45990.718197453702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45990.718197453702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45990.718197453702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45990.718197453702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45990.718197453702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45990.718197453702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45990.718197453702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45990.718197453702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45990.718197453702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45990.718197453702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45990.718197453702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45990.718197453702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45990.718197453702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45990.718197453702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45990.718197453702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45990.718197453702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45990.718197453702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45990.718197453702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45990.718197453702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45990.718197453702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45990.718197453702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45990.718197453702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45990.718197453702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45990.718197453702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45990.718197453702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45990.718197453702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45990.718197453702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45990.718197453702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45990.718197453702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45990.718197453702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45990.718197453702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45990.718197453702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45990.718197453702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45990.718197453702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45990.718197453702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45990.718197453702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45990.718197453702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45990.718197453702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45990.718197453702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45990.718197453702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45990.718197453702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45990.718197453702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45990.718197453702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45990.718197453702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45990.718197453702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45990.718197453702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45990.718197453702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45990.718197453702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45990.718197453702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45990.718197453702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45990.718197453702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45990.718197453702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45990.718197453702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45990.718197453702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45990.718197453702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ref="G551:G614" ca="1" si="9">IFERROR(NOW()-F551,"-")</f>
        <v>45990.718197453702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45990.718197453702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45990.718197453702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45990.718197453702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45990.718197453702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45990.718197453702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45990.718197453702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45990.718197453702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45990.718197453702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45990.718197453702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45990.718197453702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45990.718197453702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45990.718197453702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45990.718197453702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45990.718197453702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45990.718197453702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45990.718197453702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45990.718197453702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45990.718197453702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45990.718197453702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45990.718197453702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45990.718197453702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45990.718197453702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45990.718197453702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45990.718197453702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45990.718197453702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45990.718197453702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45990.718197453702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45990.718197453702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45990.718197453702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45990.718197453702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45990.718197453702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45990.718197453702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45990.718197453702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45990.718197453702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45990.718197453702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45990.718197453702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45990.718197453702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45990.718197453702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45990.718197453702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45990.718197453702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45990.718197453702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45990.718197453702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45990.718197453702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45990.718197453702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45990.718197453702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45990.718197453702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45990.718197453702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45990.718197453702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45990.718197453702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45990.718197453702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45990.718197453702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45990.718197453702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45990.718197453702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45990.718197453702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45990.718197453702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45990.718197453702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45990.718197453702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45990.718197453702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45990.718197453702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45990.718197453702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45990.718197453702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45990.718197453702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45990.718197453702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ref="G615:G678" ca="1" si="10">IFERROR(NOW()-F615,"-")</f>
        <v>45990.718197453702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45990.718197453702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45990.718197453702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45990.718197453702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45990.718197453702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45990.718197453702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45990.718197453702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45990.718197453702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45990.718197453702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45990.718197453702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45990.718197453702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45990.718197453702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45990.718197453702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45990.718197453702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45990.718197453702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45990.718197453702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45990.718197453702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45990.718197453702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45990.718197453702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45990.718197453702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45990.718197453702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45990.718197453702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45990.718197453702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45990.718197453702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45990.718197453702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45990.718197453702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45990.718197453702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45990.718197453702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45990.718197453702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45990.718197453702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45990.718197453702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45990.718197453702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45990.718197453702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45990.718197453702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45990.718197453702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45990.718197453702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45990.718197453702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45990.718197453702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45990.718197453702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45990.718197453702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45990.718197453702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45990.718197453702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45990.718197453702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45990.718197453702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45990.718197453702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45990.718197453702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45990.718197453702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45990.718197453702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45990.718197453702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45990.718197453702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45990.718197453702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45990.718197453702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45990.718197453702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45990.718197453702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45990.718197453702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45990.718197453702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45990.718197453702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45990.718197453702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45990.718197453702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45990.718197453702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45990.718197453702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45990.718197453702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45990.718197453702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45990.718197453702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ref="G679:G742" ca="1" si="11">IFERROR(NOW()-F679,"-")</f>
        <v>45990.718197453702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45990.718197453702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45990.718197453702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45990.718197453702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45990.718197453702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45990.718197453702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45990.718197453702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45990.718197453702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45990.718197453702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45990.718197453702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45990.718197453702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45990.718197453702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45990.718197453702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45990.718197453702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45990.718197453702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45990.718197453702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45990.718197453702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45990.718197453702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45990.718197453702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45990.718197453702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45990.718197453702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45990.718197453702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45990.718197453702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45990.718197453702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45990.718197453702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45990.718197453702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45990.718197453702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45990.718197453702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45990.718197453702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45990.718197453702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45990.718197453702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45990.718197453702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45990.718197453702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45990.718197453702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45990.718197453702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45990.718197453702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45990.718197453702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45990.718197453702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45990.718197453702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45990.718197453702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45990.718197453702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45990.718197453702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45990.718197453702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45990.718197453702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45990.718197453702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45990.718197453702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45990.718197453702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45990.718197453702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45990.718197453702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45990.718197453702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45990.718197453702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45990.718197453702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45990.718197453702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45990.718197453702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45990.718197453702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45990.718197453702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45990.718197453702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45990.718197453702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45990.718197453702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45990.718197453702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45990.718197453702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45990.718197453702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45990.718197453702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45990.718197453702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ref="G743:G806" ca="1" si="12">IFERROR(NOW()-F743,"-")</f>
        <v>45990.718197453702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45990.718197453702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45990.718197453702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45990.718197453702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45990.718197453702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45990.718197453702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45990.718197453702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45990.718197453702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45990.718197453702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45990.718197453702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45990.718197453702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45990.718197453702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45990.718197453702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45990.718197453702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45990.718197453702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45990.718197453702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45990.718197453702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45990.718197453702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45990.718197453702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45990.718197453702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45990.718197453702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45990.718197453702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45990.718197453702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45990.718197453702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45990.718197453702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45990.718197453702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45990.718197453702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45990.718197453702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45990.718197453702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45990.718197453702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45990.718197453702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45990.718197453702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45990.718197453702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45990.718197453702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45990.718197453702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45990.718197453702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45990.718197453702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45990.718197453702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45990.718197453702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45990.718197453702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45990.718197453702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45990.718197453702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45990.718197453702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45990.718197453702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45990.718197453702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45990.718197453702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45990.718197453702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45990.718197453702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45990.718197453702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45990.718197453702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45990.718197453702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45990.718197453702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45990.718197453702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45990.718197453702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45990.718197453702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45990.718197453702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45990.718197453702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45990.718197453702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45990.718197453702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45990.718197453702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45990.718197453702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45990.718197453702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45990.718197453702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45990.718197453702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ref="G807:G870" ca="1" si="13">IFERROR(NOW()-F807,"-")</f>
        <v>45990.718197453702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45990.718197453702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45990.718197453702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45990.718197453702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45990.718197453702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45990.718197453702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45990.718197453702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45990.718197453702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45990.718197453702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45990.718197453702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45990.718197453702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45990.718197453702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45990.718197453702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45990.718197453702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45990.718197453702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45990.718197453702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45990.718197453702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45990.718197453702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45990.718197453702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45990.718197453702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45990.718197453702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45990.718197453702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45990.718197453702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45990.718197453702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45990.718197453702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45990.718197453702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45990.718197453702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45990.718197453702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45990.718197453702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45990.718197453702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45990.718197453702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45990.718197453702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45990.718197453702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45990.718197453702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45990.718197453702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45990.718197453702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45990.718197453702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45990.718197453702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45990.718197453702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45990.718197453702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45990.718197453702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45990.718197453702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45990.718197453702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45990.718197453702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45990.718197453702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45990.718197453702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45990.718197453702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45990.718197453702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45990.718197453702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45990.718197453702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45990.718197453702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45990.718197453702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45990.718197453702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45990.718197453702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45990.718197453702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45990.718197453702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45990.718197453702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45990.718197453702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45990.718197453702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45990.718197453702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45990.718197453702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45990.718197453702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45990.718197453702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45990.718197453702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ref="G871:G934" ca="1" si="14">IFERROR(NOW()-F871,"-")</f>
        <v>45990.718197453702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45990.718197453702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45990.718197453702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45990.718197453702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45990.718197453702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45990.718197453702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45990.718197453702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45990.718197453702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45990.718197453702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45990.718197453702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45990.718197453702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45990.718197453702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45990.718197453702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45990.718197453702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45990.718197453702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45990.718197453702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45990.718197453702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45990.718197453702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45990.718197453702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45990.718197453702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45990.718197453702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45990.718197453702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45990.718197453702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45990.718197453702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45990.718197453702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45990.718197453702</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45990.718197453702</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45990.718197453702</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45990.718197453702</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45990.718197453702</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45990.718197453702</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45990.718197453702</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45990.718197453702</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45990.718197453702</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45990.718197453702</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45990.718197453702</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45990.718197453702</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45990.718197453702</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45990.718197453702</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45990.718197453702</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45990.718197453702</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45990.718197453702</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45990.718197453702</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45990.718197453702</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45990.718197453702</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45990.718197453702</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45990.718197453702</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45990.718197453702</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45990.718197453702</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45990.718197453702</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45990.718197453702</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45990.718197453702</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45990.718197453702</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45990.718197453702</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45990.718197453702</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45990.718197453702</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45990.718197453702</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45990.718197453702</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45990.718197453702</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45990.718197453702</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45990.718197453702</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45990.718197453702</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45990.718197453702</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45990.718197453702</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ref="G935:G949" ca="1" si="15">IFERROR(NOW()-F935,"-")</f>
        <v>45990.718197453702</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45990.718197453702</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45990.718197453702</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45990.718197453702</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45990.718197453702</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45990.718197453702</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45990.718197453702</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45990.718197453702</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45990.718197453702</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45990.718197453702</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45990.718197453702</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45990.718197453702</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45990.718197453702</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45990.718197453702</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45990.718197453702</v>
      </c>
      <c r="H949" s="22"/>
      <c r="I949" s="19" t="str">
        <f>IFERROR(VLOOKUP(D949,DB!A:F,6,0),"")</f>
        <v/>
      </c>
      <c r="J949" s="18" t="str">
        <f>IFERROR(VLOOKUP(D949,DB!A:G,7,0),"")</f>
        <v/>
      </c>
      <c r="K949" s="42"/>
      <c r="L949" s="23" t="str">
        <f>IFERROR(VLOOKUP(D949,DB!A:I,9,0),"")</f>
        <v/>
      </c>
    </row>
  </sheetData>
  <dataValidations count="2">
    <dataValidation allowBlank="1" showInputMessage="1" showErrorMessage="1" sqref="E1" xr:uid="{5914219A-CB83-432D-936A-CC0CB6F3982A}"/>
    <dataValidation type="list" allowBlank="1" showInputMessage="1" showErrorMessage="1" sqref="E2:E94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6"/>
  <sheetViews>
    <sheetView workbookViewId="0">
      <selection activeCell="D7" sqref="D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39202</v>
      </c>
      <c r="B2" s="88" t="str">
        <f>IFERROR(VLOOKUP(D2,DB!A:K,11,0),"")</f>
        <v>R4</v>
      </c>
      <c r="C2" s="90">
        <v>1</v>
      </c>
      <c r="D2" s="88" t="s">
        <v>35166</v>
      </c>
      <c r="E2" s="91" t="s">
        <v>39106</v>
      </c>
      <c r="F2" s="92">
        <v>45703.480717592596</v>
      </c>
      <c r="G2" s="93">
        <f ca="1">IFERROR(NOW()-F2,"")</f>
        <v>287.23747986110538</v>
      </c>
      <c r="H2" s="92">
        <v>45703.474768518521</v>
      </c>
      <c r="I2" s="92" t="str">
        <f>IFERROR(VLOOKUP(D2,DB!A:F,6,0),"")</f>
        <v>SCECO</v>
      </c>
      <c r="J2" s="92" t="str">
        <f>IFERROR(VLOOKUP(D2,DB!A:G,7,0),"")</f>
        <v>Dead</v>
      </c>
      <c r="K2" s="94" t="s">
        <v>39203</v>
      </c>
      <c r="L2" s="88" t="str">
        <f>IFERROR(VLOOKUP(D2,DB!A:I,9,0),"")</f>
        <v>Latis</v>
      </c>
    </row>
    <row r="3" spans="1:16" ht="31.5" customHeight="1">
      <c r="A3" s="110" t="s">
        <v>39204</v>
      </c>
      <c r="B3" s="88" t="str">
        <f>IFERROR(VLOOKUP(D3,DB!A:K,11,0),"")</f>
        <v>R4</v>
      </c>
      <c r="C3" s="90">
        <v>1</v>
      </c>
      <c r="D3" s="88" t="s">
        <v>37915</v>
      </c>
      <c r="E3" s="91" t="s">
        <v>39106</v>
      </c>
      <c r="F3" s="92">
        <v>45990.191666666666</v>
      </c>
      <c r="G3" s="93">
        <f t="shared" ref="G3:G48" ca="1" si="0">IFERROR(NOW()-F3,"")</f>
        <v>0.52653078703588108</v>
      </c>
      <c r="H3" s="92">
        <v>45989.810358796298</v>
      </c>
      <c r="I3" s="110" t="str">
        <f>IFERROR(VLOOKUP(D3,DB!A:F,6,0),"")</f>
        <v>SCECO</v>
      </c>
      <c r="J3" s="110" t="str">
        <f>IFERROR(VLOOKUP(D3,DB!A:G,7,0),"")</f>
        <v>Dead</v>
      </c>
      <c r="K3" s="94" t="s">
        <v>39205</v>
      </c>
      <c r="L3" s="88" t="str">
        <f>IFERROR(VLOOKUP(D3,DB!A:I,9,0),"")</f>
        <v>Latis</v>
      </c>
    </row>
    <row r="4" spans="1:16" ht="15" customHeight="1">
      <c r="A4" s="110"/>
      <c r="B4" s="110" t="str">
        <f>IFERROR(VLOOKUP(D4,DB!A:K,11,0),"")</f>
        <v/>
      </c>
      <c r="C4" s="90"/>
      <c r="D4" s="88"/>
      <c r="E4" s="91"/>
      <c r="F4" s="92"/>
      <c r="G4" s="93">
        <f t="shared" ca="1" si="0"/>
        <v>45990.718197453702</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45990.718197453702</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45990.718197453702</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45990.718197453702</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45990.718197453702</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45990.718197453702</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45990.718197453702</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45990.718197453702</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45990.718197453702</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153"/>
      <c r="E13" s="91"/>
      <c r="F13" s="92"/>
      <c r="G13" s="93">
        <f t="shared" ca="1" si="0"/>
        <v>45990.718197453702</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45990.718197453702</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45990.718197453702</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45990.718197453702</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45990.718197453702</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45990.718197453702</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45990.718197453702</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45990.718197453702</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45990.718197453702</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45990.718197453702</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45990.718197453702</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45990.718197453702</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45990.718197453702</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45990.718197453702</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45990.718197453702</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45990.718197453702</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45990.718197453702</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45990.718197453702</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45990.718197453702</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45990.718197453702</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45990.718197453702</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45990.718197453702</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45990.718197453702</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45990.718197453702</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45990.718197453702</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45990.718197453702</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45990.718197453702</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45990.718197453702</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45990.718197453702</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45990.718197453702</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45990.718197453702</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45990.718197453702</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45990.718197453702</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45990.718197453702</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45990.718197453702</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45990.718197453702</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ref="G49:G112" ca="1" si="1">IFERROR(NOW()-F49,"")</f>
        <v>45990.718197453702</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45990.718197453702</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45990.718197453702</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45990.718197453702</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45990.718197453702</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45990.718197453702</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45990.718197453702</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45990.718197453702</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45990.718197453702</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45990.718197453702</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45990.718197453702</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45990.718197453702</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45990.718197453702</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45990.718197453702</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45990.718197453702</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45990.718197453702</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45990.718197453702</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45990.718197453702</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45990.718197453702</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45990.718197453702</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45990.718197453702</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45990.718197453702</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45990.718197453702</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45990.718197453702</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45990.718197453702</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45990.718197453702</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45990.718197453702</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45990.718197453702</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45990.718197453702</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45990.718197453702</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45990.718197453702</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45990.718197453702</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45990.718197453702</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45990.718197453702</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45990.718197453702</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45990.718197453702</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45990.718197453702</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45990.718197453702</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45990.718197453702</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45990.718197453702</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45990.718197453702</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45990.718197453702</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45990.718197453702</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45990.718197453702</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45990.718197453702</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45990.718197453702</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45990.718197453702</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45990.718197453702</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45990.718197453702</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45990.718197453702</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45990.718197453702</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45990.718197453702</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45990.718197453702</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45990.718197453702</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45990.718197453702</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45990.718197453702</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45990.718197453702</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45990.718197453702</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45990.718197453702</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45990.718197453702</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45990.718197453702</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45990.718197453702</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45990.718197453702</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45990.718197453702</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ref="G113:G176" ca="1" si="2">IFERROR(NOW()-F113,"")</f>
        <v>45990.718197453702</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45990.718197453702</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45990.718197453702</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45990.718197453702</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45990.718197453702</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45990.718197453702</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45990.718197453702</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45990.718197453702</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45990.718197453702</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45990.718197453702</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45990.718197453702</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45990.718197453702</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45990.718197453702</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45990.718197453702</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45990.718197453702</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45990.718197453702</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45990.718197453702</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45990.718197453702</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45990.718197453702</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45990.718197453702</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45990.718197453702</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45990.718197453702</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45990.718197453702</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45990.718197453702</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45990.718197453702</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45990.718197453702</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45990.718197453702</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45990.718197453702</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45990.718197453702</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45990.718197453702</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45990.718197453702</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45990.718197453702</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45990.718197453702</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45990.718197453702</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45990.718197453702</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45990.718197453702</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45990.718197453702</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45990.718197453702</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45990.718197453702</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45990.718197453702</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45990.718197453702</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45990.718197453702</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45990.718197453702</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45990.718197453702</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45990.718197453702</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45990.718197453702</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45990.718197453702</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45990.718197453702</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45990.718197453702</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45990.718197453702</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45990.718197453702</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45990.718197453702</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45990.718197453702</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45990.718197453702</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45990.718197453702</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45990.718197453702</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45990.718197453702</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45990.718197453702</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45990.718197453702</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45990.718197453702</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45990.718197453702</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45990.718197453702</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45990.718197453702</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45990.718197453702</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ref="G177:G240" ca="1" si="3">IFERROR(NOW()-F177,"")</f>
        <v>45990.718197453702</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45990.718197453702</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45990.718197453702</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45990.718197453702</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45990.718197453702</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45990.718197453702</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45990.718197453702</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45990.718197453702</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45990.718197453702</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45990.718197453702</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45990.718197453702</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45990.718197453702</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45990.718197453702</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45990.718197453702</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45990.718197453702</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45990.718197453702</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45990.718197453702</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45990.718197453702</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45990.718197453702</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45990.718197453702</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45990.718197453702</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45990.718197453702</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45990.718197453702</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45990.718197453702</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45990.718197453702</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45990.718197453702</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45990.718197453702</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45990.718197453702</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45990.718197453702</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45990.718197453702</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45990.718197453702</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45990.718197453702</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45990.718197453702</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45990.718197453702</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45990.718197453702</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45990.718197453702</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45990.718197453702</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45990.718197453702</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45990.718197453702</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45990.718197453702</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45990.718197453702</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45990.718197453702</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45990.718197453702</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45990.718197453702</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45990.718197453702</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45990.718197453702</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45990.718197453702</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45990.718197453702</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45990.718197453702</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45990.718197453702</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45990.718197453702</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45990.718197453702</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45990.718197453702</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45990.718197453702</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45990.718197453702</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45990.718197453702</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45990.718197453702</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45990.718197453702</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45990.718197453702</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45990.718197453702</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45990.718197453702</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45990.718197453702</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3"/>
        <v>45990.718197453702</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3"/>
        <v>45990.718197453702</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ref="G241:G286" ca="1" si="4">IFERROR(NOW()-F241,"")</f>
        <v>45990.718197453702</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45990.718197453702</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45990.718197453702</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45990.718197453702</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45990.718197453702</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45990.718197453702</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45990.718197453702</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45990.718197453702</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45990.718197453702</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45990.718197453702</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45990.718197453702</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45990.718197453702</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45990.718197453702</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45990.718197453702</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45990.718197453702</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45990.718197453702</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45990.718197453702</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45990.718197453702</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45990.718197453702</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45990.718197453702</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45990.718197453702</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45990.718197453702</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45990.718197453702</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45990.718197453702</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45990.718197453702</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45990.718197453702</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45990.718197453702</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45990.718197453702</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45990.718197453702</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45990.718197453702</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45990.718197453702</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45990.718197453702</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45990.718197453702</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45990.718197453702</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45990.718197453702</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45990.718197453702</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45990.718197453702</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45990.718197453702</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45990.718197453702</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45990.718197453702</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45990.718197453702</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45990.718197453702</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45990.718197453702</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45990.718197453702</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45990.718197453702</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45990.718197453702</v>
      </c>
      <c r="H286" s="92"/>
      <c r="I286" s="110" t="str">
        <f>IFERROR(VLOOKUP(D286,DB!A:F,6,0),"")</f>
        <v/>
      </c>
      <c r="J286" s="110" t="str">
        <f>IFERROR(VLOOKUP(D286,DB!A:G,7,0),"")</f>
        <v/>
      </c>
      <c r="K286" s="94"/>
      <c r="L286" s="88" t="str">
        <f>IFERROR(VLOOKUP(D286,DB!A:I,9,0),"")</f>
        <v/>
      </c>
    </row>
  </sheetData>
  <dataValidations count="2">
    <dataValidation allowBlank="1" showInputMessage="1" showErrorMessage="1" sqref="E1" xr:uid="{A4F81451-56CC-4543-9497-104C4E44EE4B}"/>
    <dataValidation type="list" allowBlank="1" showInputMessage="1" showErrorMessage="1" sqref="E2:E28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1"/>
  <sheetViews>
    <sheetView workbookViewId="0">
      <selection activeCell="E8" sqref="E8"/>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39206</v>
      </c>
      <c r="B2" s="37" t="str">
        <f>IFERROR(VLOOKUP(D2,DB!A:K,11,0),"")</f>
        <v>R5</v>
      </c>
      <c r="C2" s="37">
        <v>3</v>
      </c>
      <c r="D2" s="103" t="s">
        <v>36085</v>
      </c>
      <c r="E2" s="37" t="s">
        <v>39106</v>
      </c>
      <c r="F2" s="38">
        <v>45891.832060185188</v>
      </c>
      <c r="G2" s="105">
        <f ca="1">IFERROR(NOW()-F2,"")</f>
        <v>98.886137268513266</v>
      </c>
      <c r="H2" s="38">
        <v>45891.790393518517</v>
      </c>
      <c r="I2" s="37" t="str">
        <f>IFERROR(VLOOKUP(D2,DB!A:F,6,0),"")</f>
        <v>Generator-SG</v>
      </c>
      <c r="J2" s="37" t="str">
        <f>IFERROR(VLOOKUP(D2,DB!A:G,7,0),"")</f>
        <v>Vandalized</v>
      </c>
      <c r="K2" s="37" t="s">
        <v>39207</v>
      </c>
      <c r="L2" s="37" t="str">
        <f>IFERROR(VLOOKUP(D2,DB!A:I,9,0),"")</f>
        <v>Latis</v>
      </c>
      <c r="M2" s="102"/>
    </row>
    <row r="3" spans="1:13" s="39" customFormat="1" ht="30.75">
      <c r="A3" s="37" t="s">
        <v>39208</v>
      </c>
      <c r="B3" s="37" t="str">
        <f>IFERROR(VLOOKUP(D3,DB!A:K,11,0),"")</f>
        <v>R5</v>
      </c>
      <c r="C3" s="37">
        <v>1</v>
      </c>
      <c r="D3" s="37" t="s">
        <v>33407</v>
      </c>
      <c r="E3" s="37" t="s">
        <v>39109</v>
      </c>
      <c r="F3" s="38">
        <v>45926.188877314817</v>
      </c>
      <c r="G3" s="105">
        <f t="shared" ref="G3" ca="1" si="0">IFERROR(NOW()-F3,"")</f>
        <v>64.529320138884941</v>
      </c>
      <c r="H3" s="38">
        <v>45926.158159722225</v>
      </c>
      <c r="I3" s="37" t="str">
        <f>IFERROR(VLOOKUP(D3,DB!A:F,6,0),"")</f>
        <v>SCECO</v>
      </c>
      <c r="J3" s="37" t="str">
        <f>IFERROR(VLOOKUP(D3,DB!A:G,7,0),"")</f>
        <v>Good</v>
      </c>
      <c r="K3" s="37" t="s">
        <v>39209</v>
      </c>
      <c r="L3" s="37" t="str">
        <f>IFERROR(VLOOKUP(D3,DB!A:I,9,0),"")</f>
        <v>Latis</v>
      </c>
      <c r="M3" s="102"/>
    </row>
    <row r="4" spans="1:13" s="39" customFormat="1" ht="39.75" customHeight="1">
      <c r="A4" s="106" t="s">
        <v>39210</v>
      </c>
      <c r="B4" s="106" t="str">
        <f>IFERROR(VLOOKUP(D4,DB!A:K,11,0),"")</f>
        <v>R5</v>
      </c>
      <c r="C4" s="106">
        <v>1</v>
      </c>
      <c r="D4" s="106" t="s">
        <v>34832</v>
      </c>
      <c r="E4" s="106" t="s">
        <v>39109</v>
      </c>
      <c r="F4" s="107">
        <v>45948.661111111112</v>
      </c>
      <c r="G4" s="108">
        <f t="shared" ref="G4" ca="1" si="1">IFERROR(NOW()-F4,"")</f>
        <v>42.057086342589173</v>
      </c>
      <c r="H4" s="107">
        <v>45948.661111111112</v>
      </c>
      <c r="I4" s="106" t="str">
        <f>IFERROR(VLOOKUP(D4,DB!A:F,6,0),"")</f>
        <v>SCECO</v>
      </c>
      <c r="J4" s="106" t="str">
        <f>IFERROR(VLOOKUP(D4,DB!A:G,7,0),"")</f>
        <v>Dead</v>
      </c>
      <c r="K4" s="106" t="s">
        <v>39211</v>
      </c>
      <c r="L4" s="106" t="str">
        <f>IFERROR(VLOOKUP(D4,DB!A:I,9,0),"")</f>
        <v>Latis</v>
      </c>
    </row>
    <row r="5" spans="1:13" s="39" customFormat="1" ht="30.75">
      <c r="A5" s="106" t="s">
        <v>39212</v>
      </c>
      <c r="B5" s="106" t="str">
        <f>IFERROR(VLOOKUP(D5,DB!A:K,11,0),"")</f>
        <v>R5</v>
      </c>
      <c r="C5" s="106">
        <v>1</v>
      </c>
      <c r="D5" s="106" t="s">
        <v>36592</v>
      </c>
      <c r="E5" s="106" t="s">
        <v>39106</v>
      </c>
      <c r="F5" s="107">
        <v>45981.373298611114</v>
      </c>
      <c r="G5" s="108">
        <f ca="1">IFERROR(NOW()-F5,"")</f>
        <v>9.3448988425880088</v>
      </c>
      <c r="H5" s="139">
        <v>45981.360798611109</v>
      </c>
      <c r="I5" s="106" t="str">
        <f>IFERROR(VLOOKUP(D5,DB!A:F,6,0),"")</f>
        <v>SCECO</v>
      </c>
      <c r="J5" s="106" t="str">
        <f>IFERROR(VLOOKUP(D5,DB!A:G,7,0),"")</f>
        <v>Dead</v>
      </c>
      <c r="K5" s="106" t="s">
        <v>39213</v>
      </c>
      <c r="L5" s="106" t="str">
        <f>IFERROR(VLOOKUP(D5,DB!A:I,9,0),"")</f>
        <v>Latis</v>
      </c>
    </row>
    <row r="6" spans="1:13" ht="30.75">
      <c r="A6" s="37" t="s">
        <v>39214</v>
      </c>
      <c r="B6" s="37" t="str">
        <f>IFERROR(VLOOKUP(D6,DB!A:K,11,0),"")</f>
        <v>R5</v>
      </c>
      <c r="C6" s="37">
        <v>1</v>
      </c>
      <c r="D6" s="106" t="s">
        <v>32138</v>
      </c>
      <c r="E6" s="37" t="s">
        <v>39106</v>
      </c>
      <c r="F6" s="38">
        <v>45989.951909722222</v>
      </c>
      <c r="G6" s="138">
        <f ca="1">IFERROR(NOW()-F6,"")</f>
        <v>0.76628773147967877</v>
      </c>
      <c r="H6" s="38">
        <v>45989.971354166664</v>
      </c>
      <c r="I6" s="37" t="str">
        <f>IFERROR(VLOOKUP(D6,DB!A:F,6,0),"")</f>
        <v>SCECO</v>
      </c>
      <c r="J6" s="37" t="str">
        <f>IFERROR(VLOOKUP(D6,DB!A:G,7,0),"")</f>
        <v>Dead</v>
      </c>
      <c r="K6" s="37" t="s">
        <v>39215</v>
      </c>
      <c r="L6" s="37" t="str">
        <f>IFERROR(VLOOKUP(D6,DB!A:I,9,0),"")</f>
        <v>Latis</v>
      </c>
    </row>
    <row r="7" spans="1:13">
      <c r="A7" s="37" t="s">
        <v>39216</v>
      </c>
      <c r="B7" s="37" t="str">
        <f>IFERROR(VLOOKUP(D7,DB!A:K,11,0),"")</f>
        <v>R5</v>
      </c>
      <c r="C7" s="37">
        <v>1</v>
      </c>
      <c r="D7" s="106" t="s">
        <v>32904</v>
      </c>
      <c r="E7" s="37" t="s">
        <v>39106</v>
      </c>
      <c r="F7" s="38">
        <v>45990.518252314818</v>
      </c>
      <c r="G7" s="138">
        <f ca="1">IFERROR(NOW()-F7,"")</f>
        <v>0.19994513888377696</v>
      </c>
      <c r="H7" s="38">
        <v>45990.335613425923</v>
      </c>
      <c r="I7" s="37" t="str">
        <f>IFERROR(VLOOKUP(D7,DB!A:F,6,0),"")</f>
        <v>SCECO</v>
      </c>
      <c r="J7" s="37" t="str">
        <f>IFERROR(VLOOKUP(D7,DB!A:G,7,0),"")</f>
        <v>Dead</v>
      </c>
      <c r="K7" s="37" t="s">
        <v>39217</v>
      </c>
      <c r="L7" s="37" t="str">
        <f>IFERROR(VLOOKUP(D7,DB!A:I,9,0),"")</f>
        <v>Latis</v>
      </c>
    </row>
    <row r="8" spans="1:13">
      <c r="A8" s="37"/>
      <c r="B8" s="37" t="str">
        <f>IFERROR(VLOOKUP(D8,DB!A:K,11,0),"")</f>
        <v/>
      </c>
      <c r="C8" s="37"/>
      <c r="D8" s="106"/>
      <c r="E8" s="37"/>
      <c r="F8" s="38"/>
      <c r="G8" s="138">
        <f ca="1">IFERROR(NOW()-F8,"")</f>
        <v>45990.718197453702</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45990.718197453702</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45990.718197453702</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38">
        <f ca="1">IFERROR(NOW()-F11,"")</f>
        <v>45990.718197453702</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38">
        <f ca="1">IFERROR(NOW()-F12,"")</f>
        <v>45990.718197453702</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45990.718197453702</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45990.718197453702</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45990.718197453702</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ca="1">IFERROR(NOW()-F16,"")</f>
        <v>45990.718197453702</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38">
        <f ca="1">IFERROR(NOW()-F17,"")</f>
        <v>45990.718197453702</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38">
        <f ca="1">IFERROR(NOW()-F18,"")</f>
        <v>45990.718197453702</v>
      </c>
      <c r="H18" s="38"/>
      <c r="I18" s="37" t="str">
        <f>IFERROR(VLOOKUP(D18,DB!A:F,6,0),"")</f>
        <v/>
      </c>
      <c r="J18" s="37" t="str">
        <f>IFERROR(VLOOKUP(D18,DB!A:G,7,0),"")</f>
        <v/>
      </c>
      <c r="K18" s="37"/>
      <c r="L18" s="37" t="str">
        <f>IFERROR(VLOOKUP(D18,DB!A:I,9,0),"")</f>
        <v/>
      </c>
    </row>
    <row r="19" spans="1:12">
      <c r="A19" s="37"/>
      <c r="B19" s="37" t="str">
        <f>IFERROR(VLOOKUP(D19,DB!A:K,11,0),"")</f>
        <v/>
      </c>
      <c r="C19" s="37"/>
      <c r="D19" s="106"/>
      <c r="E19" s="37"/>
      <c r="F19" s="38"/>
      <c r="G19" s="138">
        <f ca="1">IFERROR(NOW()-F19,"")</f>
        <v>45990.718197453702</v>
      </c>
      <c r="H19" s="38"/>
      <c r="I19" s="37" t="str">
        <f>IFERROR(VLOOKUP(D19,DB!A:F,6,0),"")</f>
        <v/>
      </c>
      <c r="J19" s="37" t="str">
        <f>IFERROR(VLOOKUP(D19,DB!A:G,7,0),"")</f>
        <v/>
      </c>
      <c r="K19" s="37"/>
      <c r="L19" s="37" t="str">
        <f>IFERROR(VLOOKUP(D19,DB!A:I,9,0),"")</f>
        <v/>
      </c>
    </row>
    <row r="20" spans="1:12">
      <c r="A20" s="37"/>
      <c r="B20" s="37" t="str">
        <f>IFERROR(VLOOKUP(D20,DB!A:K,11,0),"")</f>
        <v/>
      </c>
      <c r="C20" s="37"/>
      <c r="D20" s="106"/>
      <c r="E20" s="37"/>
      <c r="F20" s="38"/>
      <c r="G20" s="138">
        <f ca="1">IFERROR(NOW()-F20,"")</f>
        <v>45990.718197453702</v>
      </c>
      <c r="H20" s="38"/>
      <c r="I20" s="37" t="str">
        <f>IFERROR(VLOOKUP(D20,DB!A:F,6,0),"")</f>
        <v/>
      </c>
      <c r="J20" s="37" t="str">
        <f>IFERROR(VLOOKUP(D20,DB!A:G,7,0),"")</f>
        <v/>
      </c>
      <c r="K20" s="37"/>
      <c r="L20" s="37" t="str">
        <f>IFERROR(VLOOKUP(D20,DB!A:I,9,0),"")</f>
        <v/>
      </c>
    </row>
    <row r="21" spans="1:12">
      <c r="A21" s="37"/>
      <c r="B21" s="37" t="str">
        <f>IFERROR(VLOOKUP(D21,DB!A:K,11,0),"")</f>
        <v/>
      </c>
      <c r="C21" s="37"/>
      <c r="D21" s="106"/>
      <c r="E21" s="37"/>
      <c r="F21" s="38"/>
      <c r="G21" s="138">
        <f ca="1">IFERROR(NOW()-F21,"")</f>
        <v>45990.718197453702</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8">
        <f ca="1">IFERROR(NOW()-F22,"")</f>
        <v>45990.718197453702</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8">
        <f ca="1">IFERROR(NOW()-F23,"")</f>
        <v>45990.718197453702</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8">
        <f ca="1">IFERROR(NOW()-F24,"")</f>
        <v>45990.718197453702</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8">
        <f ca="1">IFERROR(NOW()-F25,"")</f>
        <v>45990.718197453702</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8">
        <f ca="1">IFERROR(NOW()-F26,"")</f>
        <v>45990.718197453702</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8">
        <f ca="1">IFERROR(NOW()-F27,"")</f>
        <v>45990.718197453702</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8">
        <f ca="1">IFERROR(NOW()-F28,"")</f>
        <v>45990.718197453702</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8">
        <f ca="1">IFERROR(NOW()-F29,"")</f>
        <v>45990.718197453702</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8">
        <f ca="1">IFERROR(NOW()-F30,"")</f>
        <v>45990.718197453702</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8">
        <f ca="1">IFERROR(NOW()-F31,"")</f>
        <v>45990.718197453702</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8">
        <f ca="1">IFERROR(NOW()-F32,"")</f>
        <v>45990.718197453702</v>
      </c>
      <c r="H32" s="38"/>
      <c r="I32" s="37" t="str">
        <f>IFERROR(VLOOKUP(D32,DB!A:F,6,0),"")</f>
        <v/>
      </c>
      <c r="J32" s="37" t="str">
        <f>IFERROR(VLOOKUP(D32,DB!A:G,7,0),"")</f>
        <v/>
      </c>
      <c r="K32" s="37"/>
      <c r="L32" s="37" t="str">
        <f>IFERROR(VLOOKUP(D32,DB!A:I,9,0),"")</f>
        <v/>
      </c>
    </row>
    <row r="33" spans="1:12">
      <c r="A33" s="103"/>
      <c r="B33" s="103"/>
      <c r="C33" s="103"/>
      <c r="D33" s="103"/>
      <c r="E33" s="103"/>
      <c r="F33" s="139"/>
      <c r="G33" s="105"/>
      <c r="H33" s="139"/>
      <c r="I33" s="103"/>
      <c r="J33" s="103"/>
      <c r="K33" s="103"/>
      <c r="L33" s="103"/>
    </row>
    <row r="34" spans="1:12">
      <c r="A34" s="103"/>
      <c r="B34" s="103"/>
      <c r="C34" s="103"/>
      <c r="D34" s="103"/>
      <c r="E34" s="103"/>
      <c r="F34" s="139"/>
      <c r="G34" s="105"/>
      <c r="H34" s="139"/>
      <c r="I34" s="103"/>
      <c r="J34" s="103"/>
      <c r="K34" s="103"/>
      <c r="L34" s="103"/>
    </row>
    <row r="35" spans="1:12">
      <c r="A35" s="103"/>
      <c r="B35" s="103"/>
      <c r="C35" s="103"/>
      <c r="D35" s="103"/>
      <c r="E35" s="103"/>
      <c r="F35" s="139"/>
      <c r="G35" s="105"/>
      <c r="H35" s="139"/>
      <c r="I35" s="103"/>
      <c r="J35" s="103"/>
      <c r="K35" s="103"/>
      <c r="L35" s="103"/>
    </row>
    <row r="36" spans="1:12">
      <c r="A36" s="103"/>
      <c r="B36" s="103"/>
      <c r="C36" s="103"/>
      <c r="D36" s="103"/>
      <c r="E36" s="103"/>
      <c r="F36" s="139"/>
      <c r="G36" s="105"/>
      <c r="H36" s="139"/>
      <c r="I36" s="103"/>
      <c r="J36" s="103"/>
      <c r="K36" s="103"/>
      <c r="L36" s="103"/>
    </row>
    <row r="37" spans="1:12">
      <c r="A37" s="103"/>
      <c r="B37" s="103"/>
      <c r="C37" s="103"/>
      <c r="D37" s="103"/>
      <c r="E37" s="103"/>
      <c r="F37" s="139"/>
      <c r="G37" s="105"/>
      <c r="H37" s="139"/>
      <c r="I37" s="103"/>
      <c r="J37" s="103"/>
      <c r="K37" s="103"/>
      <c r="L37" s="103"/>
    </row>
    <row r="38" spans="1:12">
      <c r="A38" s="103"/>
      <c r="B38" s="103"/>
      <c r="C38" s="103"/>
      <c r="D38" s="103"/>
      <c r="E38" s="103"/>
      <c r="F38" s="139"/>
      <c r="G38" s="105"/>
      <c r="H38" s="139"/>
      <c r="I38" s="103"/>
      <c r="J38" s="103"/>
      <c r="K38" s="103"/>
      <c r="L38" s="103"/>
    </row>
    <row r="39" spans="1:12">
      <c r="A39" s="103"/>
      <c r="B39" s="103"/>
      <c r="C39" s="103"/>
      <c r="D39" s="103"/>
      <c r="E39" s="103"/>
      <c r="F39" s="139"/>
      <c r="G39" s="105"/>
      <c r="H39" s="139"/>
      <c r="I39" s="103"/>
      <c r="J39" s="103"/>
      <c r="K39" s="103"/>
      <c r="L39" s="103"/>
    </row>
    <row r="40" spans="1:12">
      <c r="A40" s="103"/>
      <c r="B40" s="103"/>
      <c r="C40" s="103"/>
      <c r="D40" s="103"/>
      <c r="E40" s="103"/>
      <c r="F40" s="139"/>
      <c r="G40" s="105"/>
      <c r="H40" s="139"/>
      <c r="I40" s="103"/>
      <c r="J40" s="103"/>
      <c r="K40" s="103"/>
      <c r="L40" s="103"/>
    </row>
    <row r="41" spans="1:12">
      <c r="A41" s="103"/>
      <c r="B41" s="103"/>
      <c r="C41" s="103"/>
      <c r="D41" s="103"/>
      <c r="E41" s="103"/>
      <c r="F41" s="139"/>
      <c r="G41" s="105"/>
      <c r="H41" s="139"/>
      <c r="I41" s="103"/>
      <c r="J41" s="103"/>
      <c r="K41" s="103"/>
      <c r="L41" s="103"/>
    </row>
  </sheetData>
  <dataValidations count="2">
    <dataValidation allowBlank="1" showInputMessage="1" showErrorMessage="1" sqref="E1" xr:uid="{920C6338-E771-4DAE-8C89-92A9093EA4DE}"/>
    <dataValidation type="list" allowBlank="1" showInputMessage="1" showErrorMessage="1" sqref="E2:E3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90"/>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39218</v>
      </c>
      <c r="B2" s="119" t="str">
        <f>IFERROR(VLOOKUP(D2,DB!A:K,11,0),"")</f>
        <v>R6</v>
      </c>
      <c r="C2" s="120">
        <v>1</v>
      </c>
      <c r="D2" s="119" t="s">
        <v>37310</v>
      </c>
      <c r="E2" s="106" t="s">
        <v>39106</v>
      </c>
      <c r="F2" s="121">
        <v>45990.580081018517</v>
      </c>
      <c r="G2" s="72">
        <f ca="1">IFERROR(NOW()-F2,"-")</f>
        <v>0.13811643518420169</v>
      </c>
      <c r="H2" s="121">
        <v>45990.580081018517</v>
      </c>
      <c r="I2" s="119" t="str">
        <f>IFERROR(VLOOKUP(D2,DB!A:F,6,0),"")</f>
        <v>Generator-SG</v>
      </c>
      <c r="J2" s="119" t="str">
        <f>IFERROR(VLOOKUP(D2,DB!A:G,7,0),"")</f>
        <v>Dead</v>
      </c>
      <c r="K2" s="122" t="s">
        <v>39219</v>
      </c>
      <c r="L2" s="140" t="str">
        <f>IFERROR(VLOOKUP(D2,DB!A:I,9,0),"")</f>
        <v>Latis</v>
      </c>
    </row>
    <row r="3" spans="1:16382" ht="31.5" customHeight="1">
      <c r="A3" s="118"/>
      <c r="B3" s="119" t="str">
        <f>IFERROR(VLOOKUP(D3,DB!A:K,11,0),"")</f>
        <v/>
      </c>
      <c r="C3" s="120"/>
      <c r="D3" s="119"/>
      <c r="E3" s="106"/>
      <c r="F3" s="121"/>
      <c r="G3" s="72">
        <f ca="1">IFERROR(NOW()-F3,"-")</f>
        <v>45990.718197453702</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45990.718197453702</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45990.718197453702</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45990.718197453702</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45990.718197453702</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45990.718197453702</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45990.718197453702</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45990.718197453702</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45990.718197453702</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45990.718197453702</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06"/>
      <c r="F13" s="121"/>
      <c r="G13" s="72">
        <f ca="1">IFERROR(NOW()-F13,"-")</f>
        <v>45990.718197453702</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06"/>
      <c r="F14" s="121"/>
      <c r="G14" s="72">
        <f ca="1">IFERROR(NOW()-F14,"-")</f>
        <v>45990.718197453702</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06"/>
      <c r="F15" s="121"/>
      <c r="G15" s="72">
        <f ca="1">IFERROR(NOW()-F15,"-")</f>
        <v>45990.718197453702</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06"/>
      <c r="F16" s="121"/>
      <c r="G16" s="72">
        <f ca="1">IFERROR(NOW()-F16,"-")</f>
        <v>45990.718197453702</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45"/>
      <c r="F17" s="121"/>
      <c r="G17" s="72">
        <f ca="1">IFERROR(NOW()-F17,"-")</f>
        <v>45990.718197453702</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45"/>
      <c r="F18" s="121"/>
      <c r="G18" s="72">
        <f ca="1">IFERROR(NOW()-F18,"-")</f>
        <v>45990.718197453702</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45990.718197453702</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45990.718197453702</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45990.718197453702</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45990.718197453702</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45990.718197453702</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45990.718197453702</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45990.718197453702</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45990.718197453702</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45990.718197453702</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45990.718197453702</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45990.718197453702</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45990.718197453702</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45990.718197453702</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45990.718197453702</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45990.718197453702</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45990.718197453702</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45990.718197453702</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45990.718197453702</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45990.718197453702</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45990.718197453702</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45990.718197453702</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45990.718197453702</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45990.718197453702</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45990.718197453702</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45990.718197453702</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45990.718197453702</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45990.718197453702</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45990.718197453702</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45990.718197453702</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45990.718197453702</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45990.718197453702</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45990.718197453702</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45990.718197453702</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45990.718197453702</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45990.718197453702</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45990.718197453702</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45990.718197453702</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45990.718197453702</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45990.718197453702</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45990.718197453702</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45990.718197453702</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45990.718197453702</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45990.718197453702</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45990.718197453702</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45990.718197453702</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45990.718197453702</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45990.718197453702</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45990.718197453702</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45990.718197453702</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45990.718197453702</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45990.718197453702</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45990.718197453702</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45990.718197453702</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45990.718197453702</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45990.718197453702</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45990.718197453702</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45990.718197453702</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45990.718197453702</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45990.718197453702</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45990.718197453702</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45990.718197453702</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45990.718197453702</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45990.718197453702</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45990.718197453702</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45990.718197453702</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45990.718197453702</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45990.718197453702</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45990.718197453702</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45990.718197453702</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45990.718197453702</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45990.718197453702</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45990.718197453702</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45990.718197453702</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45990.718197453702</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45990.718197453702</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45990.718197453702</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45990.718197453702</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45990.718197453702</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45990.718197453702</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45990.718197453702</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45990.718197453702</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45990.718197453702</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45990.718197453702</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45990.718197453702</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45990.718197453702</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45990.718197453702</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45990.718197453702</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45990.718197453702</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45990.718197453702</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45990.718197453702</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45990.718197453702</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45990.718197453702</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45990.718197453702</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45990.718197453702</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45990.718197453702</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45990.718197453702</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45990.718197453702</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45990.718197453702</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45990.718197453702</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45990.718197453702</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45990.718197453702</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45990.718197453702</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45990.718197453702</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45990.718197453702</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45990.718197453702</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45990.718197453702</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45990.718197453702</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45990.718197453702</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45990.718197453702</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45990.718197453702</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45990.718197453702</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45990.718197453702</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45990.718197453702</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45990.718197453702</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45990.718197453702</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45990.718197453702</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45990.718197453702</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45990.718197453702</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45990.718197453702</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45990.718197453702</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45990.718197453702</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45990.718197453702</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45990.718197453702</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45990.718197453702</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45990.718197453702</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45990.718197453702</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45990.718197453702</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45990.718197453702</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45990.718197453702</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45990.718197453702</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45990.718197453702</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45990.718197453702</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45990.718197453702</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45990.718197453702</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45990.718197453702</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45990.718197453702</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45990.718197453702</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45990.718197453702</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45990.718197453702</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45990.718197453702</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45990.718197453702</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45990.718197453702</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45990.718197453702</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45990.718197453702</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45990.718197453702</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45990.718197453702</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45990.718197453702</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45990.718197453702</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45990.718197453702</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45990.718197453702</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45990.718197453702</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45990.718197453702</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45990.718197453702</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45990.718197453702</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45990.718197453702</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45990.718197453702</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45990.718197453702</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45990.718197453702</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45990.718197453702</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45990.718197453702</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45990.718197453702</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45990.718197453702</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45990.718197453702</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45990.718197453702</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45990.718197453702</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45990.718197453702</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45990.718197453702</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45990.718197453702</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45990.718197453702</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45990.718197453702</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45990.718197453702</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45990.718197453702</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45990.718197453702</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45990.718197453702</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45990.718197453702</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45990.718197453702</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45990.718197453702</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45990.718197453702</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45990.718197453702</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45990.718197453702</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45990.718197453702</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45990.718197453702</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45990.718197453702</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45990.718197453702</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45990.718197453702</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45990.718197453702</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45990.718197453702</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45990.718197453702</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45990.718197453702</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45990.718197453702</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45990.718197453702</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45990.718197453702</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45990.718197453702</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45990.718197453702</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45990.718197453702</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45990.718197453702</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45990.718197453702</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45990.718197453702</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45990.718197453702</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45990.718197453702</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45990.718197453702</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45990.718197453702</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45990.718197453702</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45990.718197453702</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45990.718197453702</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45990.718197453702</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45990.718197453702</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45990.718197453702</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45990.718197453702</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45990.718197453702</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45990.718197453702</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45990.718197453702</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45990.718197453702</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45990.718197453702</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45990.718197453702</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45990.718197453702</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45990.718197453702</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45990.718197453702</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45990.718197453702</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45990.718197453702</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45990.718197453702</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45990.718197453702</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45990.718197453702</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45990.718197453702</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45990.718197453702</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45990.718197453702</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45990.718197453702</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45990.718197453702</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45990.718197453702</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45990.718197453702</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45990.718197453702</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45990.718197453702</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45990.718197453702</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45990.718197453702</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45990.718197453702</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45990.718197453702</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45990.718197453702</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45990.718197453702</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45990.718197453702</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45990.718197453702</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45990.718197453702</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45990.718197453702</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45990.718197453702</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45990.718197453702</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45990.718197453702</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45990.718197453702</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45990.718197453702</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45990.718197453702</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45990.718197453702</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45990.718197453702</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45990.718197453702</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45990.718197453702</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45990.718197453702</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45990.718197453702</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45990.718197453702</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45990.718197453702</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45990.718197453702</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45990.718197453702</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45990.718197453702</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45990.718197453702</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45990.718197453702</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45990.718197453702</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45990.718197453702</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45990.718197453702</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45990.718197453702</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45990.718197453702</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45990.718197453702</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45990.718197453702</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45990.718197453702</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45990.718197453702</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45990.718197453702</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45990.718197453702</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45990.718197453702</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45990.718197453702</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45990.718197453702</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45990.718197453702</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45990.718197453702</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45990.718197453702</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45990.718197453702</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45990.718197453702</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45990.718197453702</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45990.718197453702</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45990.718197453702</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45990.718197453702</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45990.718197453702</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45990.718197453702</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45990.718197453702</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45990.718197453702</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45990.718197453702</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45990.718197453702</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45990.718197453702</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45990.718197453702</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45990.718197453702</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45990.718197453702</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45990.718197453702</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45990.718197453702</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45990.718197453702</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45990.718197453702</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45990.718197453702</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45990.718197453702</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45990.718197453702</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45990.718197453702</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45990.718197453702</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45990.718197453702</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45990.718197453702</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45990.718197453702</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45990.718197453702</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45990.718197453702</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45990.718197453702</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45990.718197453702</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45990.718197453702</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45990.718197453702</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45990.718197453702</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45990.718197453702</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45990.718197453702</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45990.718197453702</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45990.718197453702</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45990.718197453702</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45990.718197453702</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45990.718197453702</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45990.718197453702</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45990.718197453702</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45990.718197453702</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45990.718197453702</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45990.718197453702</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45990.718197453702</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45990.718197453702</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45990.718197453702</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45990.718197453702</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45990.718197453702</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45990.718197453702</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45990.718197453702</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45990.718197453702</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45990.718197453702</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45990.718197453702</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45990.718197453702</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45990.718197453702</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45990.718197453702</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45990.718197453702</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45990.718197453702</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45990.718197453702</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45990.718197453702</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45990.718197453702</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45990.718197453702</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45990.718197453702</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45990.718197453702</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45990.718197453702</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45990.718197453702</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45990.718197453702</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45990.718197453702</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45990.718197453702</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45990.718197453702</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45990.718197453702</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45990.718197453702</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45990.718197453702</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45990.718197453702</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45990.718197453702</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45990.718197453702</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45990.718197453702</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45990.718197453702</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45990.718197453702</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45990.718197453702</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45990.718197453702</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45990.718197453702</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45990.718197453702</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45990.718197453702</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45990.718197453702</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45990.718197453702</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45990.718197453702</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45990.718197453702</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45990.718197453702</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45990.718197453702</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45990.718197453702</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45990.718197453702</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45990.718197453702</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45990.718197453702</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45990.718197453702</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45990.718197453702</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45990.718197453702</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45990.718197453702</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45990.718197453702</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45990.718197453702</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45990.718197453702</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45990.718197453702</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45990.718197453702</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45990.718197453702</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45990.718197453702</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45990.718197453702</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45990.718197453702</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45990.718197453702</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45990.718197453702</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45990.718197453702</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45990.718197453702</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45990.718197453702</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45990.718197453702</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45990.718197453702</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45990.718197453702</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45990.718197453702</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45990.718197453702</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45990.718197453702</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45990.718197453702</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45990.718197453702</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45990.718197453702</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45990.718197453702</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45990.718197453702</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45990.718197453702</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45990.718197453702</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45990.718197453702</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45990.718197453702</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45990.718197453702</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45990.718197453702</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45990.718197453702</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45990.718197453702</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45990.718197453702</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45990.718197453702</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45990.718197453702</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45990.718197453702</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45990.718197453702</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45990.718197453702</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45990.718197453702</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45990.718197453702</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45990.718197453702</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45990.718197453702</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45990.718197453702</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45990.718197453702</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45990.718197453702</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45990.718197453702</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45990.718197453702</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45990.718197453702</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45990.718197453702</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45990.718197453702</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45990.718197453702</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45990.718197453702</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45990.718197453702</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45990.718197453702</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45990.718197453702</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45990.718197453702</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45990.718197453702</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45990.718197453702</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45990.718197453702</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45990.718197453702</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45990.718197453702</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45990.718197453702</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45990.718197453702</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45990.718197453702</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45990.718197453702</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45990.718197453702</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45990.718197453702</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45990.718197453702</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45990.718197453702</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45990.718197453702</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45990.718197453702</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45990.718197453702</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45990.718197453702</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45990.718197453702</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45990.718197453702</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45990.718197453702</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45990.718197453702</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45990.718197453702</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45990.718197453702</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45990.718197453702</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45990.718197453702</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45990.718197453702</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45990.718197453702</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45990.718197453702</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45990.718197453702</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45990.718197453702</v>
      </c>
      <c r="H485" s="121"/>
      <c r="I485" s="119" t="str">
        <f>IFERROR(VLOOKUP(D485,DB!A:F,6,0),"")</f>
        <v/>
      </c>
      <c r="J485" s="119" t="str">
        <f>IFERROR(VLOOKUP(D485,DB!A:G,7,0),"")</f>
        <v/>
      </c>
      <c r="K485" s="122"/>
      <c r="L485" s="140" t="str">
        <f>IFERROR(VLOOKUP(D485,DB!A:I,9,0),"")</f>
        <v/>
      </c>
    </row>
    <row r="486" spans="1:12" ht="31.5" customHeight="1">
      <c r="A486" s="118"/>
      <c r="B486" s="119" t="str">
        <f>IFERROR(VLOOKUP(D486,DB!A:K,11,0),"")</f>
        <v/>
      </c>
      <c r="C486" s="120"/>
      <c r="D486" s="119"/>
      <c r="E486" s="145"/>
      <c r="F486" s="121"/>
      <c r="G486" s="72">
        <f ca="1">IFERROR(NOW()-F486,"-")</f>
        <v>45990.718197453702</v>
      </c>
      <c r="H486" s="121"/>
      <c r="I486" s="119" t="str">
        <f>IFERROR(VLOOKUP(D486,DB!A:F,6,0),"")</f>
        <v/>
      </c>
      <c r="J486" s="119" t="str">
        <f>IFERROR(VLOOKUP(D486,DB!A:G,7,0),"")</f>
        <v/>
      </c>
      <c r="K486" s="122"/>
      <c r="L486" s="140" t="str">
        <f>IFERROR(VLOOKUP(D486,DB!A:I,9,0),"")</f>
        <v/>
      </c>
    </row>
    <row r="487" spans="1:12" ht="31.5" customHeight="1">
      <c r="A487" s="118"/>
      <c r="B487" s="119" t="str">
        <f>IFERROR(VLOOKUP(D487,DB!A:K,11,0),"")</f>
        <v/>
      </c>
      <c r="C487" s="120"/>
      <c r="D487" s="119"/>
      <c r="E487" s="145"/>
      <c r="F487" s="121"/>
      <c r="G487" s="72">
        <f ca="1">IFERROR(NOW()-F487,"-")</f>
        <v>45990.718197453702</v>
      </c>
      <c r="H487" s="121"/>
      <c r="I487" s="119" t="str">
        <f>IFERROR(VLOOKUP(D487,DB!A:F,6,0),"")</f>
        <v/>
      </c>
      <c r="J487" s="119" t="str">
        <f>IFERROR(VLOOKUP(D487,DB!A:G,7,0),"")</f>
        <v/>
      </c>
      <c r="K487" s="122"/>
      <c r="L487" s="140" t="str">
        <f>IFERROR(VLOOKUP(D487,DB!A:I,9,0),"")</f>
        <v/>
      </c>
    </row>
    <row r="488" spans="1:12" ht="31.5" customHeight="1">
      <c r="A488" s="118"/>
      <c r="B488" s="119" t="str">
        <f>IFERROR(VLOOKUP(D488,DB!A:K,11,0),"")</f>
        <v/>
      </c>
      <c r="C488" s="120"/>
      <c r="D488" s="119"/>
      <c r="E488" s="145"/>
      <c r="F488" s="121"/>
      <c r="G488" s="72">
        <f ca="1">IFERROR(NOW()-F488,"-")</f>
        <v>45990.718197453702</v>
      </c>
      <c r="H488" s="121"/>
      <c r="I488" s="119" t="str">
        <f>IFERROR(VLOOKUP(D488,DB!A:F,6,0),"")</f>
        <v/>
      </c>
      <c r="J488" s="119" t="str">
        <f>IFERROR(VLOOKUP(D488,DB!A:G,7,0),"")</f>
        <v/>
      </c>
      <c r="K488" s="122"/>
      <c r="L488" s="140" t="str">
        <f>IFERROR(VLOOKUP(D488,DB!A:I,9,0),"")</f>
        <v/>
      </c>
    </row>
    <row r="489" spans="1:12" ht="31.5" customHeight="1">
      <c r="A489" s="118"/>
      <c r="B489" s="119" t="str">
        <f>IFERROR(VLOOKUP(D489,DB!A:K,11,0),"")</f>
        <v/>
      </c>
      <c r="C489" s="120"/>
      <c r="D489" s="119"/>
      <c r="E489" s="145"/>
      <c r="F489" s="121"/>
      <c r="G489" s="72">
        <f ca="1">IFERROR(NOW()-F489,"-")</f>
        <v>45990.718197453702</v>
      </c>
      <c r="H489" s="121"/>
      <c r="I489" s="119" t="str">
        <f>IFERROR(VLOOKUP(D489,DB!A:F,6,0),"")</f>
        <v/>
      </c>
      <c r="J489" s="119" t="str">
        <f>IFERROR(VLOOKUP(D489,DB!A:G,7,0),"")</f>
        <v/>
      </c>
      <c r="K489" s="122"/>
      <c r="L489" s="140" t="str">
        <f>IFERROR(VLOOKUP(D489,DB!A:I,9,0),"")</f>
        <v/>
      </c>
    </row>
    <row r="490" spans="1:12" ht="31.5" customHeight="1">
      <c r="A490" s="146"/>
      <c r="B490" s="147" t="str">
        <f>IFERROR(VLOOKUP(D490,DB!A:K,11,0),"")</f>
        <v/>
      </c>
      <c r="C490" s="148"/>
      <c r="D490" s="147"/>
      <c r="E490" s="145"/>
      <c r="F490" s="149"/>
      <c r="G490" s="150">
        <f ca="1">IFERROR(NOW()-F490,"-")</f>
        <v>45990.718197453702</v>
      </c>
      <c r="H490" s="149"/>
      <c r="I490" s="147" t="str">
        <f>IFERROR(VLOOKUP(D490,DB!A:F,6,0),"")</f>
        <v/>
      </c>
      <c r="J490" s="147" t="str">
        <f>IFERROR(VLOOKUP(D490,DB!A:G,7,0),"")</f>
        <v/>
      </c>
      <c r="K490" s="151"/>
      <c r="L490" s="152" t="str">
        <f>IFERROR(VLOOKUP(D490,DB!A:I,9,0),"")</f>
        <v/>
      </c>
    </row>
  </sheetData>
  <dataValidations count="2">
    <dataValidation allowBlank="1" showInputMessage="1" showErrorMessage="1" sqref="E1" xr:uid="{9E1BC488-8814-4F8A-8DBE-742B3278AB71}"/>
    <dataValidation type="list" allowBlank="1" showInputMessage="1" showErrorMessage="1" sqref="E2:E49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2025-11-29T14:15:38Z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