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130" documentId="13_ncr:1_{F6CB121F-512D-4AA6-A0C1-0FB36C537598}" xr6:coauthVersionLast="47" xr6:coauthVersionMax="47" xr10:uidLastSave="{2BCA4B96-A700-4354-8F6E-6D49AD6749E4}"/>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<sst xmlns="http://schemas.openxmlformats.org/spreadsheetml/2006/main" count="180300" uniqueCount="39133">
  <si>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</si>
  <si>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</si>
  <si>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</si>
  <si>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</si>
  <si>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</si>
  <si>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</si>
  <si>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</si>
  <si>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</si>
  <si>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</si>
  <si>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</si>
  <si>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</si>
  <si>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</si>
  <si>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</si>
  <si>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</si>
  <si>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</si>
  <si>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</si>
  <si>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</si>
  <si>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</si>
  <si>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</si>
  <si>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</si>
  <si>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</si>
  <si>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</si>
  <si>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</si>
  <si>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</si>
  <si>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</si>
  <si>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</si>
  <si>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</si>
  <si>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</si>
  <si>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</si>
  <si>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</si>
  <si>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</si>
  <si>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</si>
  <si>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</si>
  <si>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</si>
  <si>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</si>
  <si>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</si>
  <si>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</si>
  <si>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</si>
  <si>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</si>
  <si>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</si>
  <si>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</si>
  <si>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</si>
  <si>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</si>
  <si>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</si>
  <si>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</si>
  <si>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</si>
  <si>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</si>
  <si>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</si>
  <si>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</si>
  <si>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</si>
  <si>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</si>
  <si>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</si>
  <si>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</si>
  <si>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</si>
  <si>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</si>
  <si>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</si>
  <si>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</si>
  <si>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</si>
  <si>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</si>
  <si>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</si>
  <si>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</si>
  <si>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</si>
  <si>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</si>
  <si>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</si>
  <si>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</si>
  <si>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</si>
  <si>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</si>
  <si>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</si>
  <si>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</si>
  <si>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</si>
  <si>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</si>
  <si>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</si>
  <si>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</si>
  <si>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</si>
  <si>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</si>
  <si>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</si>
  <si>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</si>
  <si>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</si>
  <si>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</si>
  <si>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</si>
  <si>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</si>
  <si>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</si>
  <si>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</si>
  <si>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</si>
  <si>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</si>
  <si>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</si>
  <si>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</si>
  <si>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</si>
  <si>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</si>
  <si>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</si>
  <si>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</si>
  <si>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</si>
  <si>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</si>
  <si>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</si>
  <si>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</si>
  <si>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</si>
  <si>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</si>
  <si>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</si>
  <si>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</si>
  <si>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</si>
  <si>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</si>
  <si>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</si>
  <si>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</si>
  <si>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</si>
  <si>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</si>
  <si>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</si>
  <si>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</si>
  <si>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</si>
  <si>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</si>
  <si>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</si>
  <si>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</si>
  <si>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</si>
  <si>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</si>
  <si>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</si>
  <si>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</si>
  <si>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</si>
  <si>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</si>
  <si>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</si>
  <si>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</si>
  <si>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</si>
  <si>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</si>
  <si>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</si>
  <si>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</si>
  <si>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</si>
  <si>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</si>
  <si>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</si>
  <si>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</si>
  <si>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</si>
  <si>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</si>
  <si>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</si>
  <si>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</si>
  <si>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</si>
  <si>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</si>
  <si>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</si>
  <si>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</si>
  <si>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</si>
  <si>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</si>
  <si>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</si>
  <si>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</si>
  <si>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</si>
  <si>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</si>
  <si>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</si>
  <si>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</si>
  <si>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</si>
  <si>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</si>
  <si>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</si>
  <si>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</si>
  <si>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</si>
  <si>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</si>
  <si>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</si>
  <si>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</si>
  <si>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</si>
  <si>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</si>
  <si>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</si>
  <si>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</si>
  <si>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</si>
  <si>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</si>
  <si>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</si>
  <si>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</si>
  <si>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</si>
  <si>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</si>
  <si>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</si>
  <si>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</si>
  <si>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</si>
  <si>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</si>
  <si>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</si>
  <si>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</si>
  <si>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</si>
  <si>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</si>
  <si>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</si>
  <si>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</si>
  <si>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</si>
  <si>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</si>
  <si>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</si>
  <si>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</si>
  <si>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</si>
  <si>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</si>
  <si>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</si>
  <si>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</si>
  <si>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</si>
  <si>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</si>
  <si>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</si>
  <si>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</si>
  <si>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</si>
  <si>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</si>
  <si>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</si>
  <si>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</si>
  <si>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</si>
  <si>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</si>
  <si>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</si>
  <si>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</si>
  <si>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</si>
  <si>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</si>
  <si>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</si>
  <si>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</si>
  <si>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</si>
  <si>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</si>
  <si>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</si>
  <si>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</si>
  <si>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</si>
  <si>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</si>
  <si>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</si>
  <si>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</si>
  <si>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</si>
  <si>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</si>
  <si>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</si>
  <si>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</si>
  <si>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</si>
  <si>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</si>
  <si>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</si>
  <si>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</si>
  <si>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</si>
  <si>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</si>
  <si>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</si>
  <si>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</si>
  <si>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</si>
  <si>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</si>
  <si>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</si>
  <si>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</si>
  <si>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</si>
  <si>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</si>
  <si>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</si>
  <si>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</si>
  <si>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</si>
  <si>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</si>
  <si>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</si>
  <si>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</si>
  <si>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</si>
  <si>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</si>
  <si>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</si>
  <si>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</si>
  <si>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</si>
  <si>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</si>
  <si>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</si>
  <si>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</si>
  <si>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</si>
  <si>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</si>
  <si>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</si>
  <si>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</si>
  <si>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</si>
  <si>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</si>
  <si>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</si>
  <si>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</si>
  <si>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</si>
  <si>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</si>
  <si>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</si>
  <si>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</si>
  <si>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</si>
  <si>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</si>
  <si>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</si>
  <si>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</si>
  <si>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</si>
  <si>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</si>
  <si>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</si>
  <si>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</si>
  <si>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</si>
  <si>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</si>
  <si>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</si>
  <si>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</si>
  <si>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</si>
  <si>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</si>
  <si>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</si>
  <si>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</si>
  <si>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</si>
  <si>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</si>
  <si>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</si>
  <si>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</si>
  <si>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</si>
  <si>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</si>
  <si>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</si>
  <si>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</si>
  <si>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</si>
  <si>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</si>
  <si>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</si>
  <si>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</si>
  <si>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</si>
  <si>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</si>
  <si>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</si>
  <si>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</si>
  <si>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</si>
  <si>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</si>
  <si>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</si>
  <si>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</si>
  <si>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</si>
  <si>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</si>
  <si>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</si>
  <si>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</si>
  <si>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</si>
  <si>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</si>
  <si>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</si>
  <si>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</si>
  <si>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</si>
  <si>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</si>
  <si>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</si>
  <si>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</si>
  <si>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</si>
  <si>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</si>
  <si>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</si>
  <si>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</si>
  <si>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</si>
  <si>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</si>
  <si>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</si>
  <si>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</si>
  <si>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</si>
  <si>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</si>
  <si>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</si>
  <si>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</si>
  <si>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</si>
  <si>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</si>
  <si>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</si>
  <si>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</si>
  <si>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</si>
  <si>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</si>
  <si>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</si>
  <si>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</si>
  <si>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</si>
  <si>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</si>
  <si>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</si>
  <si>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</si>
  <si>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</si>
  <si>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</si>
  <si>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</si>
  <si>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</si>
  <si>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</si>
  <si>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</si>
  <si>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</si>
  <si>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</si>
  <si>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</si>
  <si>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</si>
  <si>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</si>
  <si>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</si>
  <si>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</si>
  <si>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</si>
  <si>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</si>
  <si>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</si>
  <si>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</si>
  <si>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</si>
  <si>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</si>
  <si>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</si>
  <si>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</si>
  <si>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</si>
  <si>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</si>
  <si>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</si>
  <si>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</si>
  <si>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</si>
  <si>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</si>
  <si>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</si>
  <si>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</si>
  <si>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</si>
  <si>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</si>
  <si>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</si>
  <si>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</si>
  <si>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</si>
  <si>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</si>
  <si>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</si>
  <si>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</si>
  <si>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</si>
  <si>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</si>
  <si>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</si>
  <si>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</si>
  <si>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</si>
  <si>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</si>
  <si>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</si>
  <si>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</si>
  <si>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</si>
  <si>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</si>
  <si>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</si>
  <si>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</si>
  <si>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</si>
  <si>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</si>
  <si>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</si>
  <si>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</si>
  <si>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</si>
  <si>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</si>
  <si>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</si>
  <si>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</si>
  <si>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</si>
  <si>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</si>
  <si>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</si>
  <si>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</si>
  <si>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</si>
  <si>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</si>
  <si>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</si>
  <si>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</si>
  <si>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</si>
  <si>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</si>
  <si>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</si>
  <si>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</si>
  <si>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</si>
  <si>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</si>
  <si>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</si>
  <si>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</si>
  <si>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</si>
  <si>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</si>
  <si>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</si>
  <si>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</si>
  <si>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</si>
  <si>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</si>
  <si>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</si>
  <si>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</si>
  <si>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</si>
  <si>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</si>
  <si>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</si>
  <si>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</si>
  <si>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</si>
  <si>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</si>
  <si>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</si>
  <si>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</si>
  <si>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</si>
  <si>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</si>
  <si>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</si>
  <si>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</si>
  <si>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</si>
  <si>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</si>
  <si>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</si>
  <si>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</si>
  <si>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</si>
  <si>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</si>
  <si>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</si>
  <si>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</si>
  <si>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</si>
  <si>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</si>
  <si>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</si>
  <si>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</si>
  <si>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</si>
  <si>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</si>
  <si>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</si>
  <si>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</si>
  <si>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</si>
  <si>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</si>
  <si>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</si>
  <si>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</si>
  <si>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</si>
  <si>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</si>
  <si>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</si>
  <si>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</si>
  <si>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</si>
  <si>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</si>
  <si>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</si>
  <si>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</si>
  <si>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</si>
  <si>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</si>
  <si>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</si>
  <si>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</si>
  <si>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</si>
  <si>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</si>
  <si>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</si>
  <si>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</si>
  <si>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</si>
  <si>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</si>
  <si>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</si>
  <si>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</si>
  <si>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</si>
  <si>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</si>
  <si>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</si>
  <si>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</si>
  <si>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</si>
  <si>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</si>
  <si>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</si>
  <si>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</si>
  <si>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</si>
  <si>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</si>
  <si>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</si>
  <si>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</si>
  <si>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</si>
  <si>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</si>
  <si>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</si>
  <si>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</si>
  <si>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</si>
  <si>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</si>
  <si>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</si>
  <si>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</si>
  <si>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</si>
  <si>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</si>
  <si>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</si>
  <si>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</si>
  <si>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</si>
  <si>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</si>
  <si>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</si>
  <si>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</si>
  <si>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</si>
  <si>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</si>
  <si>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</si>
  <si>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</si>
  <si>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</si>
  <si>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</si>
  <si>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</si>
  <si>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</si>
  <si>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</si>
  <si>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</si>
  <si>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</si>
  <si>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</si>
  <si>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</si>
  <si>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</si>
  <si>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</si>
  <si>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</si>
  <si>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</si>
  <si>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</si>
  <si>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</si>
  <si>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</si>
  <si>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</si>
  <si>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</si>
  <si>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</si>
  <si>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</si>
  <si>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</si>
  <si>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</si>
  <si>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</si>
  <si>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</si>
  <si>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</si>
  <si>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</si>
  <si>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</si>
  <si>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</si>
  <si>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</si>
  <si>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</si>
  <si>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</si>
  <si>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</si>
  <si>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</si>
  <si>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</si>
  <si>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</si>
  <si>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</si>
  <si>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</si>
  <si>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</si>
  <si>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</si>
  <si>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</si>
  <si>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</si>
  <si>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</si>
  <si>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</si>
  <si>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</si>
  <si>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</si>
  <si>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</si>
  <si>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</si>
  <si>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</si>
  <si>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</si>
  <si>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</si>
  <si>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</si>
  <si>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</si>
  <si>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</si>
  <si>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</si>
  <si>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</si>
  <si>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</si>
  <si>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</si>
  <si>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</si>
  <si>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</si>
  <si>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</si>
  <si>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</si>
  <si>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</si>
  <si>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</si>
  <si>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</si>
  <si>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</si>
  <si>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</si>
  <si>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</si>
  <si>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</si>
  <si>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</si>
  <si>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</si>
  <si>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</si>
  <si>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</si>
  <si>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</si>
  <si>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</si>
  <si>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</si>
  <si>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</si>
  <si>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</si>
  <si>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</si>
  <si>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</si>
  <si>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</si>
  <si>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</si>
  <si>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</si>
  <si>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</si>
  <si>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</si>
  <si>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</si>
  <si>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</si>
  <si>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</si>
  <si>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</si>
  <si>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</si>
  <si>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</si>
  <si>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</si>
  <si>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</si>
  <si>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</si>
  <si>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</si>
  <si>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</si>
  <si>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</si>
  <si>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</si>
  <si>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</si>
  <si>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</si>
  <si>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</si>
  <si>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</si>
  <si>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</si>
  <si>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</si>
  <si>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</si>
  <si>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</si>
  <si>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</si>
  <si>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</si>
  <si>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</si>
  <si>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</si>
  <si>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</si>
  <si>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</si>
  <si>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</si>
  <si>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</si>
  <si>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</si>
  <si>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</si>
  <si>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</si>
  <si>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</si>
  <si>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</si>
  <si>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</si>
  <si>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</si>
  <si>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</si>
  <si>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</si>
  <si>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</si>
  <si>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</si>
  <si>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</si>
  <si>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</si>
  <si>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</si>
  <si>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</si>
  <si>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</si>
  <si>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</si>
  <si>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</si>
  <si>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</si>
  <si>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</si>
  <si>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</si>
  <si>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</si>
  <si>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</si>
  <si>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</si>
  <si>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</si>
  <si>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</si>
  <si>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</si>
  <si>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</si>
  <si>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</si>
  <si>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</si>
  <si>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</si>
  <si>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</si>
  <si>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</si>
  <si>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</si>
  <si>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</si>
  <si>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</si>
  <si>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</si>
  <si>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</si>
  <si>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</si>
  <si>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</si>
  <si>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</si>
  <si>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</si>
  <si>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</si>
  <si>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</si>
  <si>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</si>
  <si>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</si>
  <si>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</si>
  <si>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</si>
  <si>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</si>
  <si>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</si>
  <si>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</si>
  <si>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</si>
  <si>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</si>
  <si>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</si>
  <si>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</si>
  <si>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</si>
  <si>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</si>
  <si>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</si>
  <si>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</si>
  <si>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</si>
  <si>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</si>
  <si>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</si>
  <si>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</si>
  <si>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</si>
  <si>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</si>
  <si>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</si>
  <si>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</si>
  <si>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</si>
  <si>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</si>
  <si>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</si>
  <si>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</si>
  <si>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</si>
  <si>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</si>
  <si>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</si>
  <si>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</si>
  <si>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</si>
  <si>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</si>
  <si>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</si>
  <si>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</si>
  <si>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</si>
  <si>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</si>
  <si>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</si>
  <si>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</si>
  <si>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</si>
  <si>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</si>
  <si>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</si>
  <si>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</si>
  <si>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</si>
  <si>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</si>
  <si>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</si>
  <si>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</si>
  <si>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</si>
  <si>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</si>
  <si>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</si>
  <si>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</si>
  <si>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</si>
  <si>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</si>
  <si>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</si>
  <si>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</si>
  <si>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</si>
  <si>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</si>
  <si>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</si>
  <si>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</si>
  <si>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</si>
  <si>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</si>
  <si>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</si>
  <si>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</si>
  <si>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</si>
  <si>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</si>
  <si>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</si>
  <si>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</si>
  <si>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</si>
  <si>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</si>
  <si>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</si>
  <si>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</si>
  <si>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</si>
  <si>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</si>
  <si>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</si>
  <si>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</si>
  <si>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</si>
  <si>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</si>
  <si>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</si>
  <si>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</si>
  <si>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</si>
  <si>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</si>
  <si>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</si>
  <si>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</si>
  <si>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</si>
  <si>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</si>
  <si>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</si>
  <si>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</si>
  <si>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</si>
  <si>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</si>
  <si>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</si>
  <si>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</si>
  <si>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</si>
  <si>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</si>
  <si>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</si>
  <si>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</si>
  <si>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</si>
  <si>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</si>
  <si>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</si>
  <si>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</si>
  <si>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</si>
  <si>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</si>
  <si>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</si>
  <si>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</si>
  <si>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</si>
  <si>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</si>
  <si>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</si>
  <si>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</si>
  <si>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</si>
  <si>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</si>
  <si>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</si>
  <si>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</si>
  <si>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</si>
  <si>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</si>
  <si>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</si>
  <si>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</si>
  <si>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</si>
  <si>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</si>
  <si>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</si>
  <si>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</si>
  <si>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</si>
  <si>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</si>
  <si>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</si>
  <si>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</si>
  <si>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</si>
  <si>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</si>
  <si>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</si>
  <si>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</si>
  <si>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</si>
  <si>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</si>
  <si>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</si>
  <si>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</si>
  <si>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</si>
  <si>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</si>
  <si>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</si>
  <si>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</si>
  <si>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</si>
  <si>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</si>
  <si>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</si>
  <si>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</si>
  <si>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</si>
  <si>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</si>
  <si>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</si>
  <si>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</si>
  <si>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</si>
  <si>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</si>
  <si>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</si>
  <si>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</si>
  <si>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</si>
  <si>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</si>
  <si>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</si>
  <si>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</si>
  <si>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</si>
  <si>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</si>
  <si>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</si>
  <si>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</si>
  <si>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</si>
  <si>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</si>
  <si>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</si>
  <si>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</si>
  <si>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</si>
  <si>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</si>
  <si>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</si>
  <si>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</si>
  <si>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</si>
  <si>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</si>
  <si>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</si>
  <si>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</si>
  <si>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</si>
  <si>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</si>
  <si>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</si>
  <si>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</si>
  <si>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</si>
  <si>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</si>
  <si>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</si>
  <si>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</si>
  <si>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</si>
  <si>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</si>
  <si>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</si>
  <si>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</si>
  <si>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</si>
  <si>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</si>
  <si>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</si>
  <si>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</si>
  <si>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</si>
  <si>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</si>
  <si>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</si>
  <si>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</si>
  <si>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</si>
  <si>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</si>
  <si>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</si>
  <si>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</si>
  <si>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</si>
  <si>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</si>
  <si>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</si>
  <si>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</si>
  <si>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</si>
  <si>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</si>
  <si>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</si>
  <si>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</si>
  <si>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</si>
  <si>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</si>
  <si>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</si>
  <si>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</si>
  <si>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</si>
  <si>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</si>
  <si>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</si>
  <si>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</si>
  <si>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</si>
  <si>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</si>
  <si>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</si>
  <si>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</si>
  <si>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</si>
  <si>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</si>
  <si>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</si>
  <si>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</si>
  <si>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</si>
  <si>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</si>
  <si>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</si>
  <si>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</si>
  <si>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</si>
  <si>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</si>
  <si>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</si>
  <si>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</si>
  <si>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</si>
  <si>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</si>
  <si>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</si>
  <si>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</si>
  <si>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</si>
  <si>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</si>
  <si>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</si>
  <si>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</si>
  <si>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</si>
  <si>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</si>
  <si>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</si>
  <si>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</si>
  <si>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</si>
  <si>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</si>
  <si>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</si>
  <si>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</si>
  <si>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</si>
  <si>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</si>
  <si>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</si>
  <si>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</si>
  <si>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</si>
  <si>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</si>
  <si>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</si>
  <si>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</si>
  <si>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</si>
  <si>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</si>
  <si>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</si>
  <si>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</si>
  <si>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</si>
  <si>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</si>
  <si>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</si>
  <si>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</si>
  <si>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</si>
  <si>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</si>
  <si>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</si>
  <si>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</si>
  <si>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</si>
  <si>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</si>
  <si>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</si>
  <si>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</si>
  <si>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</si>
  <si>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</si>
  <si>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</si>
  <si>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</si>
  <si>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</si>
  <si>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</si>
  <si>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</si>
  <si>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</si>
  <si>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</si>
  <si>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</si>
  <si>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</si>
  <si>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</si>
  <si>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</si>
  <si>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</si>
  <si>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</si>
  <si>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</si>
  <si>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</si>
  <si>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</si>
  <si>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</si>
  <si>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</si>
  <si>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</si>
  <si>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</si>
  <si>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</si>
  <si>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</si>
  <si>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</si>
  <si>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</si>
  <si>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</si>
  <si>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</si>
  <si>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</si>
  <si>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</si>
  <si>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</si>
  <si>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</si>
  <si>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</si>
  <si>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</si>
  <si>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</si>
  <si>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</si>
  <si>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</si>
  <si>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</si>
  <si>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</si>
  <si>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</si>
  <si>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</si>
  <si>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</si>
  <si>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</si>
  <si>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</si>
  <si>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</si>
  <si>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</si>
  <si>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</si>
  <si>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</si>
  <si>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</si>
  <si>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</si>
  <si>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</si>
  <si>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</si>
  <si>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</si>
  <si>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</si>
  <si>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</si>
  <si>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</si>
  <si>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</si>
  <si>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</si>
  <si>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</si>
  <si>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</si>
  <si>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</si>
  <si>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</si>
  <si>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</si>
  <si>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</si>
  <si>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</si>
  <si>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</si>
  <si>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</si>
  <si>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</si>
  <si>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</si>
  <si>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</si>
  <si>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</si>
  <si>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</si>
  <si>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</si>
  <si>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</si>
  <si>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</si>
  <si>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</si>
  <si>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</si>
  <si>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</si>
  <si>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</si>
  <si>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</si>
  <si>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</si>
  <si>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</si>
  <si>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</si>
  <si>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</si>
  <si>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</si>
  <si>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</si>
  <si>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</si>
  <si>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</si>
  <si>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</si>
  <si>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</si>
  <si>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</si>
  <si>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</si>
  <si>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</si>
  <si>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</si>
  <si>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</si>
  <si>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</si>
  <si>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</si>
  <si>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</si>
  <si>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</si>
  <si>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</si>
  <si>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</si>
  <si>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</si>
  <si>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</si>
  <si>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</si>
  <si>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</si>
  <si>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</si>
  <si>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</si>
  <si>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</si>
  <si>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</si>
  <si>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</si>
  <si>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</si>
  <si>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</si>
  <si>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</si>
  <si>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</si>
  <si>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</si>
  <si>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</si>
  <si>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</si>
  <si>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</si>
  <si>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</si>
  <si>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</si>
  <si>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</si>
  <si>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</si>
  <si>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</si>
  <si>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</si>
  <si>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</si>
  <si>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</si>
  <si>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</si>
  <si>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</si>
  <si>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</si>
  <si>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</si>
  <si>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</si>
  <si>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</si>
  <si>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</si>
  <si>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</si>
  <si>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</si>
  <si>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</si>
  <si>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</si>
  <si>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</si>
  <si>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</si>
  <si>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</si>
  <si>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</si>
  <si>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</si>
  <si>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</si>
  <si>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</si>
  <si>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</si>
  <si>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</si>
  <si>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</si>
  <si>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</si>
  <si>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</si>
  <si>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</si>
  <si>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</si>
  <si>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</si>
  <si>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</si>
  <si>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</si>
  <si>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</si>
  <si>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</si>
  <si>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</si>
  <si>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</si>
  <si>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</si>
  <si>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</si>
  <si>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</si>
  <si>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</si>
  <si>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</si>
  <si>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</si>
  <si>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</si>
  <si>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</si>
  <si>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</si>
  <si>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</si>
  <si>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</si>
  <si>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</si>
  <si>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</si>
  <si>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</si>
  <si>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</si>
  <si>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</si>
  <si>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</si>
  <si>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</si>
  <si>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</si>
  <si>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</si>
  <si>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</si>
  <si>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</si>
  <si>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</si>
  <si>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</si>
  <si>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</si>
  <si>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</si>
  <si>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</si>
  <si>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</si>
  <si>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</si>
  <si>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</si>
  <si>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</si>
  <si>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</si>
  <si>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</si>
  <si>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</si>
  <si>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</si>
  <si>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</si>
  <si>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</si>
  <si>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</si>
  <si>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</si>
  <si>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</si>
  <si>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</si>
  <si>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</si>
  <si>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</si>
  <si>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</si>
  <si>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</si>
  <si>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</si>
  <si>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</si>
  <si>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</si>
  <si>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</si>
  <si>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</si>
  <si>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</si>
  <si>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</si>
  <si>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</si>
  <si>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</si>
  <si>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</si>
  <si>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</si>
  <si>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</si>
  <si>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</si>
  <si>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</si>
  <si>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</si>
  <si>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</si>
  <si>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</si>
  <si>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</si>
  <si>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</si>
  <si>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</si>
  <si>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</si>
  <si>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</si>
  <si>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</si>
  <si>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</si>
  <si>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</si>
  <si>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</si>
  <si>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</si>
  <si>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</si>
  <si>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</si>
  <si>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</si>
  <si>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</si>
  <si>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</si>
  <si>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</si>
  <si>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</si>
  <si>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</si>
  <si>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</si>
  <si>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</si>
  <si>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</si>
  <si>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</si>
  <si>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</si>
  <si>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</si>
  <si>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</si>
  <si>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</si>
  <si>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</si>
  <si>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</si>
  <si>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</si>
  <si>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</si>
  <si>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</si>
  <si>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</si>
  <si>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</si>
  <si>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</si>
  <si>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</si>
  <si>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</si>
  <si>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</si>
  <si>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</si>
  <si>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</si>
  <si>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</si>
  <si>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</si>
  <si>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</si>
  <si>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</si>
  <si>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</si>
  <si>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</si>
  <si>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</si>
  <si>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</si>
  <si>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</si>
  <si>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</si>
  <si>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</si>
  <si>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</si>
  <si>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</si>
  <si>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</si>
  <si>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</si>
  <si>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</si>
  <si>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</si>
  <si>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</si>
  <si>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</si>
  <si>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</si>
  <si>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</si>
  <si>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</si>
  <si>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</si>
  <si>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</si>
  <si>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</si>
  <si>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</si>
  <si>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</si>
  <si>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</si>
  <si>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</si>
  <si>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</si>
  <si>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</si>
  <si>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</si>
  <si>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</si>
  <si>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</si>
  <si>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</si>
  <si>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</si>
  <si>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</si>
  <si>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</si>
  <si>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</si>
  <si>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</si>
  <si>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</si>
  <si>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</si>
  <si>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</si>
  <si>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</si>
  <si>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</si>
  <si>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</si>
  <si>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</si>
  <si>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</si>
  <si>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</si>
  <si>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</si>
  <si>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</si>
  <si>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</si>
  <si>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</si>
  <si>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</si>
  <si>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</si>
  <si>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</si>
  <si>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</si>
  <si>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</si>
  <si>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</si>
  <si>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</si>
  <si>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</si>
  <si>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</si>
  <si>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</si>
  <si>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</si>
  <si>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</si>
  <si>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</si>
  <si>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</si>
  <si>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</si>
  <si>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</si>
  <si>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</si>
  <si>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</si>
  <si>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</si>
  <si>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</si>
  <si>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</si>
  <si>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</si>
  <si>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</si>
  <si>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</si>
  <si>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</si>
  <si>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</si>
  <si>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</si>
  <si>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</si>
  <si>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</si>
  <si>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</si>
  <si>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</si>
  <si>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</si>
  <si>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</si>
  <si>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</si>
  <si>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</si>
  <si>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</si>
  <si>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</si>
  <si>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</si>
  <si>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</si>
  <si>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</si>
  <si>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</si>
  <si>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</si>
  <si>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</si>
  <si>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</si>
  <si>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</si>
  <si>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</si>
  <si>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</si>
  <si>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</si>
  <si>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</si>
  <si>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</si>
  <si>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</si>
  <si>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</si>
  <si>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</si>
  <si>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</si>
  <si>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</si>
  <si>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</si>
  <si>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</si>
  <si>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</si>
  <si>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</si>
  <si>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</si>
  <si>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</si>
  <si>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</si>
  <si>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</si>
  <si>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</si>
  <si>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</si>
  <si>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</si>
  <si>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</si>
  <si>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</si>
  <si>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</si>
  <si>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</si>
  <si>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</si>
  <si>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</si>
  <si>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</si>
  <si>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</si>
  <si>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</si>
  <si>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</si>
  <si>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</si>
  <si>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</si>
  <si>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</si>
  <si>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</si>
  <si>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</si>
  <si>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</si>
  <si>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</si>
  <si>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</si>
  <si>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</si>
  <si>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</si>
  <si>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</si>
  <si>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</si>
  <si>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</si>
  <si>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</si>
  <si>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</si>
  <si>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</si>
  <si>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</si>
  <si>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</si>
  <si>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</si>
  <si>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</si>
  <si>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</si>
  <si>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</si>
  <si>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</si>
  <si>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</si>
  <si>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</si>
  <si>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</si>
  <si>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</si>
  <si>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</si>
  <si>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</si>
  <si>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</si>
  <si>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</si>
  <si>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</si>
  <si>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</si>
  <si>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</si>
  <si>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</si>
  <si>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</si>
  <si>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</si>
  <si>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</si>
  <si>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</si>
  <si>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</si>
  <si>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</si>
  <si>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</si>
  <si>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</si>
  <si>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</si>
  <si>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</si>
  <si>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</si>
  <si>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</si>
  <si>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</si>
  <si>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</si>
  <si>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</si>
  <si>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</si>
  <si>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</si>
  <si>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</si>
  <si>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</si>
  <si>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</si>
  <si>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</si>
  <si>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</si>
  <si>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</si>
  <si>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</si>
  <si>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</si>
  <si>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</si>
  <si>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</si>
  <si>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</si>
  <si>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</si>
  <si>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</si>
  <si>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</si>
  <si>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</si>
  <si>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</si>
  <si>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</si>
  <si>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</si>
  <si>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</si>
  <si>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</si>
  <si>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</si>
  <si>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</si>
  <si>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</si>
  <si>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</si>
  <si>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</si>
  <si>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</si>
  <si>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</si>
  <si>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</si>
  <si>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</si>
  <si>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</si>
  <si>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</si>
  <si>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</si>
  <si>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</si>
  <si>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</si>
  <si>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</si>
  <si>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</si>
  <si>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</si>
  <si>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</si>
  <si>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</si>
  <si>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</si>
  <si>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</si>
  <si>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</si>
  <si>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</si>
  <si>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</si>
  <si>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</si>
  <si>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</si>
  <si>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</si>
  <si>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</si>
  <si>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</si>
  <si>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</si>
  <si>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</si>
  <si>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</si>
  <si>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</si>
  <si>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</si>
  <si>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</si>
  <si>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</si>
  <si>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</si>
  <si>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</si>
  <si>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</si>
  <si>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</si>
  <si>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</si>
  <si>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</si>
  <si>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</si>
  <si>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</si>
  <si>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</si>
  <si>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</si>
  <si>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</si>
  <si>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</si>
  <si>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</si>
  <si>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</si>
  <si>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</si>
  <si>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</si>
  <si>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</si>
  <si>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</si>
  <si>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</si>
  <si>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</si>
  <si>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</si>
  <si>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</si>
  <si>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</si>
  <si>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</si>
  <si>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</si>
  <si>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</si>
  <si>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</si>
  <si>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</si>
  <si>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</si>
  <si>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</si>
  <si>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</si>
  <si>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</si>
  <si>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</si>
  <si>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</si>
  <si>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</si>
  <si>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</si>
  <si>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</si>
  <si>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</si>
  <si>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</si>
  <si>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</si>
  <si>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</si>
  <si>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</si>
  <si>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</si>
  <si>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</si>
  <si>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</si>
  <si>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</si>
  <si>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</si>
  <si>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</si>
  <si>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</si>
  <si>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</si>
  <si>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</si>
  <si>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</si>
  <si>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</si>
  <si>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</si>
  <si>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</si>
  <si>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</si>
  <si>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</si>
  <si>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</si>
  <si>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</si>
  <si>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</si>
  <si>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</si>
  <si>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</si>
  <si>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</si>
  <si>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</si>
  <si>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</si>
  <si>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</si>
  <si>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</si>
  <si>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</si>
  <si>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</si>
  <si>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</si>
  <si>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</si>
  <si>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</si>
  <si>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</si>
  <si>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</si>
  <si>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</si>
  <si>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</si>
  <si>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</si>
  <si>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</si>
  <si>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</si>
  <si>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</si>
  <si>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</si>
  <si>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</si>
  <si>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</si>
  <si>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</si>
  <si>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</si>
  <si>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</si>
  <si>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</si>
  <si>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</si>
  <si>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</si>
  <si>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</si>
  <si>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</si>
  <si>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</si>
  <si>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</si>
  <si>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</si>
  <si>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</si>
  <si>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</si>
  <si>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</si>
  <si>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</si>
  <si>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</si>
  <si>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</si>
  <si>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</si>
  <si>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</si>
  <si>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</si>
  <si>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</si>
  <si>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</si>
  <si>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</si>
  <si>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</si>
  <si>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</si>
  <si>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</si>
  <si>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</si>
  <si>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</si>
  <si>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</si>
  <si>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</si>
  <si>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</si>
  <si>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</si>
  <si>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</si>
  <si>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</si>
  <si>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</si>
  <si>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</si>
  <si>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</si>
  <si>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</si>
  <si>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</si>
  <si>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</si>
  <si>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</si>
  <si>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</si>
  <si>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</si>
  <si>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</si>
  <si>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</si>
  <si>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</si>
  <si>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</si>
  <si>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</si>
  <si>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</si>
  <si>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</si>
  <si>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</si>
  <si>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</si>
  <si>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</si>
  <si>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</si>
  <si>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</si>
  <si>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</si>
  <si>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</si>
  <si>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</si>
  <si>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</si>
  <si>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</si>
  <si>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</si>
  <si>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</si>
  <si>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</si>
  <si>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</si>
  <si>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</si>
  <si>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</si>
  <si>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</si>
  <si>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</si>
  <si>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</si>
  <si>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</si>
  <si>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</si>
  <si>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</si>
  <si>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</si>
  <si>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</si>
  <si>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</si>
  <si>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</si>
  <si>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</si>
  <si>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</si>
  <si>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</si>
  <si>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</si>
  <si>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</si>
  <si>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</si>
  <si>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</si>
  <si>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</si>
  <si>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</si>
  <si>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</si>
  <si>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</si>
  <si>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</si>
  <si>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</si>
  <si>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</si>
  <si>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</si>
  <si>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</si>
  <si>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</si>
  <si>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</si>
  <si>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</si>
  <si>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</si>
  <si>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</si>
  <si>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</si>
  <si>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</si>
  <si>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</si>
  <si>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</si>
  <si>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</si>
  <si>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</si>
  <si>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</si>
  <si>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</si>
  <si>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</si>
  <si>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</si>
  <si>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</si>
  <si>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</si>
  <si>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</si>
  <si>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</si>
  <si>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</si>
  <si>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</si>
  <si>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</si>
  <si>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</si>
  <si>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</si>
  <si>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</si>
  <si>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</si>
  <si>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</si>
  <si>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</si>
  <si>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</si>
  <si>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</si>
  <si>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</si>
  <si>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</si>
  <si>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</si>
  <si>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</si>
  <si>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</si>
  <si>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</si>
  <si>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</si>
  <si>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</si>
  <si>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</si>
  <si>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</si>
  <si>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</si>
  <si>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</si>
  <si>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</si>
  <si>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</si>
  <si>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</si>
  <si>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</si>
  <si>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</si>
  <si>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</si>
  <si>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</si>
  <si>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</si>
  <si>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</si>
  <si>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</si>
  <si>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</si>
  <si>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</si>
  <si>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</si>
  <si>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</si>
  <si>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</si>
  <si>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</si>
  <si>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</si>
  <si>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</si>
  <si>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</si>
  <si>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</si>
  <si>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</si>
  <si>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</si>
  <si>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</si>
  <si>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</si>
  <si>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</si>
  <si>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</si>
  <si>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</si>
  <si>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</si>
  <si>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</si>
  <si>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</si>
  <si>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</si>
  <si>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</si>
  <si>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</si>
  <si>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</si>
  <si>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</si>
  <si>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</si>
  <si>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</si>
  <si>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</si>
  <si>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</si>
  <si>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</si>
  <si>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</si>
  <si>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</si>
  <si>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</si>
  <si>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</si>
  <si>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</si>
  <si>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</si>
  <si>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</si>
  <si>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</si>
  <si>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</si>
  <si>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</si>
  <si>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</si>
  <si>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</si>
  <si>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</si>
  <si>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</si>
  <si>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</si>
  <si>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</si>
  <si>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</si>
  <si>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</si>
  <si>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</si>
  <si>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</si>
  <si>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</si>
  <si>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</si>
  <si>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</si>
  <si>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</si>
  <si>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</si>
  <si>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</si>
  <si>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</si>
  <si>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</si>
  <si>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</si>
  <si>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</si>
  <si>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</si>
  <si>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</si>
  <si>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</si>
  <si>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</si>
  <si>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</si>
  <si>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</si>
  <si>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</si>
  <si>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</si>
  <si>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</si>
  <si>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</si>
  <si>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</si>
  <si>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</si>
  <si>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</si>
  <si>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</si>
  <si>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</si>
  <si>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</si>
  <si>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</si>
  <si>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</si>
  <si>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</si>
  <si>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</si>
  <si>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</si>
  <si>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</si>
  <si>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</si>
  <si>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</si>
  <si>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</si>
  <si>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</si>
  <si>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</si>
  <si>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</si>
  <si>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</si>
  <si>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</si>
  <si>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</si>
  <si>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</si>
  <si>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</si>
  <si>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</si>
  <si>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</si>
  <si>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</si>
  <si>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</si>
  <si>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</si>
  <si>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</si>
  <si>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</si>
  <si>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</si>
  <si>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</si>
  <si>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</si>
  <si>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</si>
  <si>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</si>
  <si>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</si>
  <si>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</si>
  <si>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</si>
  <si>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</si>
  <si>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</si>
  <si>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</si>
  <si>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</si>
  <si>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</si>
  <si>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</si>
  <si>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</si>
  <si>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</si>
  <si>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</si>
  <si>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</si>
  <si>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</si>
  <si>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</si>
  <si>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</si>
  <si>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</si>
  <si>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</si>
  <si>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</si>
  <si>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</si>
  <si>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</si>
  <si>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</si>
  <si>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</si>
  <si>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</si>
  <si>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</si>
  <si>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</si>
  <si>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</si>
  <si>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</si>
  <si>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</si>
  <si>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</si>
  <si>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</si>
  <si>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</si>
  <si>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</si>
  <si>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</si>
  <si>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</si>
  <si>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</si>
  <si>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</si>
  <si>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</si>
  <si>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</si>
  <si>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</si>
  <si>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</si>
  <si>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</si>
  <si>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</si>
  <si>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</si>
  <si>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</si>
  <si>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</si>
  <si>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</si>
  <si>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</si>
  <si>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</si>
  <si>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</si>
  <si>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</si>
  <si>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</si>
  <si>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</si>
  <si>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</si>
  <si>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</si>
  <si>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</si>
  <si>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</si>
  <si>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</si>
  <si>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</si>
  <si>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</si>
  <si>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</si>
  <si>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</si>
  <si>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</si>
  <si>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</si>
  <si>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</si>
  <si>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</si>
  <si>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</si>
  <si>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</si>
  <si>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</si>
  <si>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</si>
  <si>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</si>
  <si>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</si>
  <si>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</si>
  <si>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</si>
  <si>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</si>
  <si>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</si>
  <si>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</si>
  <si>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</si>
  <si>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</si>
  <si>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</si>
  <si>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</si>
  <si>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</si>
  <si>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</si>
  <si>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</si>
  <si>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</si>
  <si>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</si>
  <si>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</si>
  <si>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</si>
  <si>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</si>
  <si>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</si>
  <si>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</si>
  <si>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</si>
  <si>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</si>
  <si>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</si>
  <si>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</si>
  <si>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</si>
  <si>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</si>
  <si>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</si>
  <si>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</si>
  <si>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</si>
  <si>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</si>
  <si>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</si>
  <si>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</si>
  <si>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</si>
  <si>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</si>
  <si>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</si>
  <si>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</si>
  <si>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</si>
  <si>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</si>
  <si>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</si>
  <si>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</si>
  <si>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</si>
  <si>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</si>
  <si>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</si>
  <si>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</si>
  <si>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</si>
  <si>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</si>
  <si>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</si>
  <si>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</si>
  <si>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</si>
  <si>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</si>
  <si>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</si>
  <si>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</si>
  <si>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</si>
  <si>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</si>
  <si>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</si>
  <si>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</si>
  <si>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</si>
  <si>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</si>
  <si>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</si>
  <si>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</si>
  <si>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</si>
  <si>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</si>
  <si>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</si>
  <si>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</si>
  <si>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</si>
  <si>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</si>
  <si>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</si>
  <si>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</si>
  <si>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</si>
  <si>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</si>
  <si>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</si>
  <si>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</si>
  <si>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</si>
  <si>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</si>
  <si>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</si>
  <si>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</si>
  <si>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</si>
  <si>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</si>
  <si>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</si>
  <si>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</si>
  <si>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</si>
  <si>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</si>
  <si>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</si>
  <si>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</si>
  <si>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</si>
  <si>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</si>
  <si>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</si>
  <si>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</si>
  <si>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</si>
  <si>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</si>
  <si>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</si>
  <si>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</si>
  <si>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</si>
  <si>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</si>
  <si>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</si>
  <si>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</si>
  <si>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</si>
  <si>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</si>
  <si>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</si>
  <si>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</si>
  <si>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</si>
  <si>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</si>
  <si>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</si>
  <si>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</si>
  <si>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</si>
  <si>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</si>
  <si>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</si>
  <si>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</si>
  <si>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</si>
  <si>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</si>
  <si>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</si>
  <si>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</si>
  <si>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</si>
  <si>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</si>
  <si>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</si>
  <si>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</si>
  <si>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</si>
  <si>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</si>
  <si>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</si>
  <si>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</si>
  <si>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</si>
  <si>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</si>
  <si>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</si>
  <si>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</si>
  <si>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</si>
  <si>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</si>
  <si>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</si>
  <si>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</si>
  <si>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</si>
  <si>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</si>
  <si>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</si>
  <si>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</si>
  <si>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</si>
  <si>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</si>
  <si>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</si>
  <si>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</si>
  <si>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</si>
  <si>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</si>
  <si>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</si>
  <si>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</si>
  <si>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</si>
  <si>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</si>
  <si>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</si>
  <si>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</si>
  <si>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</si>
  <si>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</si>
  <si>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</si>
  <si>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</si>
  <si>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</si>
  <si>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</si>
  <si>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</si>
  <si>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</si>
  <si>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</si>
  <si>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</si>
  <si>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</si>
  <si>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</si>
  <si>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</si>
  <si>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</si>
  <si>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</si>
  <si>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</si>
  <si>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</si>
  <si>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</si>
  <si>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</si>
  <si>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</si>
  <si>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</si>
  <si>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</si>
  <si>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</si>
  <si>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</si>
  <si>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</si>
  <si>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</si>
  <si>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</si>
  <si>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</si>
  <si>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</si>
  <si>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</si>
  <si>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</si>
  <si>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</si>
  <si>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</si>
  <si>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</si>
  <si>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</si>
  <si>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</si>
  <si>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</si>
  <si>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</si>
  <si>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</si>
  <si>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</si>
  <si>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</si>
  <si>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</si>
  <si>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</si>
  <si>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</si>
  <si>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</si>
  <si>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</si>
  <si>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</si>
  <si>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</si>
  <si>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</si>
  <si>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</si>
  <si>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</si>
  <si>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</si>
  <si>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</si>
  <si>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</si>
  <si>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</si>
  <si>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</si>
  <si>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</si>
  <si>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</si>
  <si>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</si>
  <si>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</si>
  <si>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</si>
  <si>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</si>
  <si>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</si>
  <si>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</si>
  <si>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</si>
  <si>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</si>
  <si>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</si>
  <si>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</si>
  <si>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</si>
  <si>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</si>
  <si>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</si>
  <si>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</si>
  <si>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</si>
  <si>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</si>
  <si>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</si>
  <si>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</si>
  <si>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</si>
  <si>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</si>
  <si>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</si>
  <si>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</si>
  <si>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</si>
  <si>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</si>
  <si>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</si>
  <si>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</si>
  <si>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</si>
  <si>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</si>
  <si>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</si>
  <si>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</si>
  <si>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</si>
  <si>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</si>
  <si>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</si>
  <si>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</si>
  <si>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</si>
  <si>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</si>
  <si>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</si>
  <si>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</si>
  <si>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</si>
  <si>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</si>
  <si>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</si>
  <si>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</si>
  <si>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</si>
  <si>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</si>
  <si>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</si>
  <si>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</si>
  <si>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</si>
  <si>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</si>
  <si>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</si>
  <si>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</si>
  <si>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</si>
  <si>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</si>
  <si>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</si>
  <si>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</si>
  <si>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</si>
  <si>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</si>
  <si>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</si>
  <si>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</si>
  <si>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</si>
  <si>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</si>
  <si>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</si>
  <si>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</si>
  <si>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</si>
  <si>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</si>
  <si>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</si>
  <si>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</si>
  <si>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</si>
  <si>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</si>
  <si>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</si>
  <si>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</si>
  <si>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</si>
  <si>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</si>
  <si>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</si>
  <si>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</si>
  <si>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</si>
  <si>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</si>
  <si>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</si>
  <si>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</si>
  <si>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</si>
  <si>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</si>
  <si>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</si>
  <si>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</si>
  <si>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</si>
  <si>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</si>
  <si>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</si>
  <si>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</si>
  <si>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</si>
  <si>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</si>
  <si>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</si>
  <si>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</si>
  <si>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</si>
  <si>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</si>
  <si>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</si>
  <si>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</si>
  <si>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</si>
  <si>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</si>
  <si>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</si>
  <si>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</si>
  <si>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</si>
  <si>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</si>
  <si>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</si>
  <si>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</si>
  <si>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</si>
  <si>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</si>
  <si>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</si>
  <si>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</si>
  <si>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</si>
  <si>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</si>
  <si>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</si>
  <si>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</si>
  <si>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</si>
  <si>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</si>
  <si>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</si>
  <si>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</si>
  <si>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</si>
  <si>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</si>
  <si>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</si>
  <si>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</si>
  <si>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</si>
  <si>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</si>
  <si>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</si>
  <si>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</si>
  <si>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</si>
  <si>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</si>
  <si>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</si>
  <si>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</si>
  <si>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</si>
  <si>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</si>
  <si>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</si>
  <si>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</si>
  <si>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</si>
  <si>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</si>
  <si>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</si>
  <si>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</si>
  <si>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</si>
  <si>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</si>
  <si>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</si>
  <si>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</si>
  <si>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</si>
  <si>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</si>
  <si>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</si>
  <si>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</si>
  <si>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</si>
  <si>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</si>
  <si>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</si>
  <si>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</si>
  <si>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</si>
  <si>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</si>
  <si>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</si>
  <si>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</si>
  <si>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</si>
  <si>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</si>
  <si>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</si>
  <si>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</si>
  <si>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</si>
  <si>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</si>
  <si>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</si>
  <si>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</si>
  <si>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</si>
  <si>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</si>
  <si>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</si>
  <si>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</si>
  <si>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</si>
  <si>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</si>
  <si>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</si>
  <si>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</si>
  <si>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</si>
  <si>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</si>
  <si>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</si>
  <si>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</si>
  <si>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</si>
  <si>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</si>
  <si>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</si>
  <si>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</si>
  <si>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</si>
  <si>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</si>
  <si>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</si>
  <si>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</si>
  <si>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</si>
  <si>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</si>
  <si>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</si>
  <si>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</si>
  <si>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</si>
  <si>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</si>
  <si>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</si>
  <si>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</si>
  <si>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</si>
  <si>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</si>
  <si>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</si>
  <si>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</si>
  <si>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</si>
  <si>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</si>
  <si>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</si>
  <si>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</si>
  <si>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</si>
  <si>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</si>
  <si>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</si>
  <si>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</si>
  <si>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</si>
  <si>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</si>
  <si>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</si>
  <si>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</si>
  <si>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</si>
  <si>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</si>
  <si>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</si>
  <si>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</si>
  <si>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</si>
  <si>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</si>
  <si>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</si>
  <si>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</si>
  <si>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</si>
  <si>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</si>
  <si>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</si>
  <si>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</si>
  <si>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</si>
  <si>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</si>
  <si>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</si>
  <si>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</si>
  <si>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</si>
  <si>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</si>
  <si>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</si>
  <si>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</si>
  <si>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</si>
  <si>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</si>
  <si>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</si>
  <si>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</si>
  <si>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</si>
  <si>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</si>
  <si>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</si>
  <si>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</si>
  <si>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</si>
  <si>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</si>
  <si>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</si>
  <si>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</si>
  <si>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</si>
  <si>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</si>
  <si>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</si>
  <si>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</si>
  <si>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</si>
  <si>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</si>
  <si>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</si>
  <si>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</si>
  <si>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</si>
  <si>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</si>
  <si>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</si>
  <si>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</si>
  <si>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</si>
  <si>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</si>
  <si>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</si>
  <si>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</si>
  <si>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</si>
  <si>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</si>
  <si>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</si>
  <si>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</si>
  <si>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</si>
  <si>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</si>
  <si>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</si>
  <si>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</si>
  <si>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</si>
  <si>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</si>
  <si>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</si>
  <si>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</si>
  <si>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</si>
  <si>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</si>
  <si>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</si>
  <si>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</si>
  <si>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</si>
  <si>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</si>
  <si>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</si>
  <si>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</si>
  <si>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</si>
  <si>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</si>
  <si>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</si>
  <si>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</si>
  <si>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</si>
  <si>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</si>
  <si>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</si>
  <si>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</si>
  <si>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</si>
  <si>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</si>
  <si>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</si>
  <si>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</si>
  <si>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</si>
  <si>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</si>
  <si>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</si>
  <si>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</si>
  <si>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</si>
  <si>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</si>
  <si>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</si>
  <si>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</si>
  <si>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</si>
  <si>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</si>
  <si>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</si>
  <si>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</si>
  <si>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</si>
  <si>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</si>
  <si>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</si>
  <si>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</si>
  <si>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</si>
  <si>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</si>
  <si>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</si>
  <si>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</si>
  <si>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</si>
  <si>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</si>
  <si>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</si>
  <si>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</si>
  <si>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</si>
  <si>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</si>
  <si>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</si>
  <si>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</si>
  <si>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</si>
  <si>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</si>
  <si>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</si>
  <si>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</si>
  <si>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</si>
  <si>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</si>
  <si>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</si>
  <si>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</si>
  <si>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</si>
  <si>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</si>
  <si>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</si>
  <si>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</si>
  <si>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</si>
  <si>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</si>
  <si>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</si>
  <si>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</si>
  <si>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</si>
  <si>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</si>
  <si>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</si>
  <si>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</si>
  <si>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</si>
  <si>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</si>
  <si>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</si>
  <si>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</si>
  <si>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</si>
  <si>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</si>
  <si>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</si>
  <si>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</si>
  <si>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</si>
  <si>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</si>
  <si>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</si>
  <si>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</si>
  <si>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</si>
  <si>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</si>
  <si>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</si>
  <si>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</si>
  <si>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</si>
  <si>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</si>
  <si>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</si>
  <si>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</si>
  <si>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</si>
  <si>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</si>
  <si>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</si>
  <si>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</si>
  <si>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</si>
  <si>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</si>
  <si>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</si>
  <si>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</si>
  <si>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</si>
  <si>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</si>
  <si>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</si>
  <si>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</si>
  <si>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</si>
  <si>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</si>
  <si>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</si>
  <si>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</si>
  <si>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</si>
  <si>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</si>
  <si>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</si>
  <si>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</si>
  <si>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</si>
  <si>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</si>
  <si>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</si>
  <si>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</si>
  <si>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</si>
  <si>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</si>
  <si>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</si>
  <si>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</si>
  <si>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</si>
  <si>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</si>
  <si>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</si>
  <si>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</si>
  <si>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</si>
  <si>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</si>
  <si>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</si>
  <si>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</si>
  <si>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</si>
  <si>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</si>
  <si>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</si>
  <si>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</si>
  <si>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</si>
  <si>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</si>
  <si>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</si>
  <si>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</si>
  <si>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</si>
  <si>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</si>
  <si>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</si>
  <si>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</si>
  <si>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</si>
  <si>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</si>
  <si>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</si>
  <si>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</si>
  <si>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</si>
  <si>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</si>
  <si>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</si>
  <si>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</si>
  <si>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</si>
  <si>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</si>
  <si>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</si>
  <si>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</si>
  <si>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</si>
  <si>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</si>
  <si>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</si>
  <si>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</si>
  <si>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</si>
  <si>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</si>
  <si>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</si>
  <si>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</si>
  <si>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</si>
  <si>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</si>
  <si>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</si>
  <si>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</si>
  <si>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</si>
  <si>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</si>
  <si>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</si>
  <si>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</si>
  <si>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</si>
  <si>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</si>
  <si>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</si>
  <si>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</si>
  <si>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</si>
  <si>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</si>
  <si>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</si>
  <si>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</si>
  <si>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</si>
  <si>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</si>
  <si>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</si>
  <si>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</si>
  <si>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</si>
  <si>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</si>
  <si>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</si>
  <si>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</si>
  <si>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</si>
  <si>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</si>
  <si>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</si>
  <si>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</si>
  <si>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</si>
  <si>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</si>
  <si>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</si>
  <si>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</si>
  <si>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</si>
  <si>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</si>
  <si>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</si>
  <si>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</si>
  <si>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</si>
  <si>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</si>
  <si>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</si>
  <si>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</si>
  <si>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</si>
  <si>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</si>
  <si>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</si>
  <si>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</si>
  <si>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</si>
  <si>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</si>
  <si>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</si>
  <si>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</si>
  <si>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</si>
  <si>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</si>
  <si>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</si>
  <si>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</si>
  <si>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</si>
  <si>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</si>
  <si>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</si>
  <si>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</si>
  <si>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</si>
  <si>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</si>
  <si>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</si>
  <si>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</si>
  <si>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</si>
  <si>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</si>
  <si>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</si>
  <si>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</si>
  <si>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</si>
  <si>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</si>
  <si>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</si>
  <si>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</si>
  <si>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</si>
  <si>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</si>
  <si>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</si>
  <si>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</si>
  <si>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</si>
  <si>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</si>
  <si>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</si>
  <si>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</si>
  <si>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</si>
  <si>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</si>
  <si>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</si>
  <si>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</si>
  <si>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</si>
  <si>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</si>
  <si>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</si>
  <si>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</si>
  <si>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</si>
  <si>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</si>
  <si>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</si>
  <si>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</si>
  <si>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</si>
  <si>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</si>
  <si>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</si>
  <si>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</si>
  <si>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</si>
  <si>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</si>
  <si>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</si>
  <si>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</si>
  <si>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</si>
  <si>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</si>
  <si>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</si>
  <si>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</si>
  <si>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</si>
  <si>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</si>
  <si>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</si>
  <si>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</si>
  <si>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</si>
  <si>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</si>
  <si>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</si>
  <si>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</si>
  <si>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</si>
  <si>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</si>
  <si>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</si>
  <si>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</si>
  <si>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</si>
  <si>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</si>
  <si>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</si>
  <si>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</si>
  <si>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</si>
  <si>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</si>
  <si>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</si>
  <si>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</si>
  <si>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</si>
  <si>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</si>
  <si>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</si>
  <si>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</si>
  <si>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</si>
  <si>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</si>
  <si>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</si>
  <si>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</si>
  <si>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</si>
  <si>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</si>
  <si>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</si>
  <si>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</si>
  <si>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</si>
  <si>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</si>
  <si>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</si>
  <si>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</si>
  <si>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</si>
  <si>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</si>
  <si>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</si>
  <si>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</si>
  <si>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</si>
  <si>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</si>
  <si>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</si>
  <si>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</si>
  <si>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</si>
  <si>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</si>
  <si>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</si>
  <si>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</si>
  <si>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</si>
  <si>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</si>
  <si>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</si>
  <si>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</si>
  <si>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</si>
  <si>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</si>
  <si>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</si>
  <si>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</si>
  <si>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</si>
  <si>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</si>
  <si>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</si>
  <si>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</si>
  <si>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</si>
  <si>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</si>
  <si>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</si>
  <si>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</si>
  <si>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</si>
  <si>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</si>
  <si>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</si>
  <si>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</si>
  <si>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</si>
  <si>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</si>
  <si>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</si>
  <si>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</si>
  <si>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</si>
  <si>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</si>
  <si>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</si>
  <si>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</si>
  <si>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</si>
  <si>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</si>
  <si>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</si>
  <si>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</si>
  <si>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</si>
  <si>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</si>
  <si>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</si>
  <si>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</si>
  <si>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</si>
  <si>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</si>
  <si>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</si>
  <si>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</si>
  <si>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</si>
  <si>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</si>
  <si>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</si>
  <si>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</si>
  <si>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</si>
  <si>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</si>
  <si>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</si>
  <si>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</si>
  <si>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</si>
  <si>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</si>
  <si>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</si>
  <si>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</si>
  <si>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</si>
  <si>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</si>
  <si>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</si>
  <si>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</si>
  <si>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</si>
  <si>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</si>
  <si>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</si>
  <si>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</si>
  <si>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</si>
  <si>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</si>
  <si>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</si>
  <si>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</si>
  <si>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</si>
  <si>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</si>
  <si>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</si>
  <si>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</si>
  <si>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</si>
  <si>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</si>
  <si>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</si>
  <si>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</si>
  <si>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</si>
  <si>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</si>
  <si>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</si>
  <si>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</si>
  <si>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</si>
  <si>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</si>
  <si>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</si>
  <si>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</si>
  <si>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</si>
  <si>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</si>
  <si>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</si>
  <si>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</si>
  <si>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</si>
  <si>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</si>
  <si>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</si>
  <si>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</si>
  <si>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</si>
  <si>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</si>
  <si>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</si>
  <si>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</si>
  <si>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</si>
  <si>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</si>
  <si>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</si>
  <si>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</si>
  <si>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</si>
  <si>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</si>
  <si>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</si>
  <si>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</si>
  <si>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</si>
  <si>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</si>
  <si>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</si>
  <si>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</si>
  <si>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</si>
  <si>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</si>
  <si>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</si>
  <si>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</si>
  <si>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</si>
  <si>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</si>
  <si>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</si>
  <si>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</si>
  <si>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</si>
  <si>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</si>
  <si>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</si>
  <si>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</si>
  <si>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</si>
  <si>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</si>
  <si>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</si>
  <si>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</si>
  <si>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</si>
  <si>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</si>
  <si>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</si>
  <si>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</si>
  <si>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</si>
  <si>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</si>
  <si>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</si>
  <si>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</si>
  <si>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</si>
  <si>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</si>
  <si>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</si>
  <si>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</si>
  <si>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</si>
  <si>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</si>
  <si>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</si>
  <si>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</si>
  <si>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</si>
  <si>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</si>
  <si>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</si>
  <si>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</si>
  <si>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</si>
  <si>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</si>
  <si>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</si>
  <si>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</si>
  <si>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</si>
  <si>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</si>
  <si>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</si>
  <si>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</si>
  <si>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</si>
  <si>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</si>
  <si>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</si>
  <si>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</si>
  <si>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</si>
  <si>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</si>
  <si>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</si>
  <si>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</si>
  <si>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</si>
  <si>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</si>
  <si>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</si>
  <si>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</si>
  <si>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</si>
  <si>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</si>
  <si>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</si>
  <si>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</si>
  <si>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</si>
  <si>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</si>
  <si>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</si>
  <si>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</si>
  <si>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</si>
  <si>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</si>
  <si>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</si>
  <si>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</si>
  <si>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</si>
  <si>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</si>
  <si>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</si>
  <si>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</si>
  <si>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</si>
  <si>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</si>
  <si>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</si>
  <si>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</si>
  <si>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</si>
  <si>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</si>
  <si>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</si>
  <si>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</si>
  <si>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</si>
  <si>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</si>
  <si>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</si>
  <si>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</si>
  <si>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</si>
  <si>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</si>
  <si>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</si>
  <si>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</si>
  <si>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</si>
  <si>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</si>
  <si>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</si>
  <si>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</si>
  <si>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</si>
  <si>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</si>
  <si>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</si>
  <si>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</si>
  <si>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</si>
  <si>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</si>
  <si>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</si>
  <si>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</si>
  <si>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</si>
  <si>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</si>
  <si>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</si>
  <si>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</si>
  <si>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</si>
  <si>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</si>
  <si>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</si>
  <si>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</si>
  <si>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</si>
  <si>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</si>
  <si>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</si>
  <si>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</si>
  <si>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</si>
  <si>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</si>
  <si>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</si>
  <si>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</si>
  <si>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</si>
  <si>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</si>
  <si>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</si>
  <si>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</si>
  <si>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</si>
  <si>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</si>
  <si>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</si>
  <si>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</si>
  <si>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</si>
  <si>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</si>
  <si>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</si>
  <si>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</si>
  <si>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</si>
  <si>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</si>
  <si>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</si>
  <si>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</si>
  <si>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</si>
  <si>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</si>
  <si>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</si>
  <si>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</si>
  <si>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</si>
  <si>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</si>
  <si>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</si>
  <si>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</si>
  <si>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</si>
  <si>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</si>
  <si>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</si>
  <si>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</si>
  <si>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</si>
  <si>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</si>
  <si>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</si>
  <si>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</si>
  <si>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</si>
  <si>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</si>
  <si>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</si>
  <si>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</si>
  <si>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</si>
  <si>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</si>
  <si>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</si>
  <si>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</si>
  <si>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</si>
  <si>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</si>
  <si>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</si>
  <si>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</si>
  <si>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</si>
  <si>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</si>
  <si>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</si>
  <si>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</si>
  <si>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</si>
  <si>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</si>
  <si>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</si>
  <si>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</si>
  <si>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</si>
  <si>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</si>
  <si>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</si>
  <si>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</si>
  <si>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</si>
  <si>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</si>
  <si>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</si>
  <si>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</si>
  <si>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</si>
  <si>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</si>
  <si>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</si>
  <si>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</si>
  <si>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</si>
  <si>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</si>
  <si>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</si>
  <si>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</si>
  <si>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</si>
  <si>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</si>
  <si>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</si>
  <si>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</si>
  <si>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</si>
  <si>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</si>
  <si>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</si>
  <si>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</si>
  <si>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</si>
  <si>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</si>
  <si>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</si>
  <si>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</si>
  <si>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</si>
  <si>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</si>
  <si>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</si>
  <si>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</si>
  <si>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</si>
  <si>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</si>
  <si>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</si>
  <si>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</si>
  <si>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</si>
  <si>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</si>
  <si>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</si>
  <si>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</si>
  <si>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</si>
  <si>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</si>
  <si>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</si>
  <si>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</si>
  <si>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</si>
  <si>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</si>
  <si>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</si>
  <si>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</si>
  <si>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</si>
  <si>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</si>
  <si>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</si>
  <si>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</si>
  <si>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</si>
  <si>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</si>
  <si>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</si>
  <si>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</si>
  <si>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</si>
  <si>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</si>
  <si>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</si>
  <si>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</si>
  <si>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</si>
  <si>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</si>
  <si>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</si>
  <si>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</si>
  <si>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</si>
  <si>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</si>
  <si>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</si>
  <si>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</si>
  <si>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</si>
  <si>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</si>
  <si>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</si>
  <si>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</si>
  <si>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</si>
  <si>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</si>
  <si>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</si>
  <si>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</si>
  <si>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</si>
  <si>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</si>
  <si>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</si>
  <si>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</si>
  <si>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</si>
  <si>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</si>
  <si>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</si>
  <si>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</si>
  <si>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</si>
  <si>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</si>
  <si>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</si>
  <si>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</si>
  <si>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</si>
  <si>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</si>
  <si>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</si>
  <si>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</si>
  <si>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</si>
  <si>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</si>
  <si>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</si>
  <si>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</si>
  <si>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</si>
  <si>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</si>
  <si>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</si>
  <si>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</si>
  <si>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</si>
  <si>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</si>
  <si>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</si>
  <si>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</si>
  <si>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</si>
  <si>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</si>
  <si>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</si>
  <si>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</si>
  <si>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</si>
  <si>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</si>
  <si>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</si>
  <si>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</si>
  <si>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</si>
  <si>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</si>
  <si>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</si>
  <si>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</si>
  <si>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</si>
  <si>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</si>
  <si>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</si>
  <si>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</si>
  <si>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</si>
  <si>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</si>
  <si>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</si>
  <si>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</si>
  <si>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</si>
  <si>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</si>
  <si>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</si>
  <si>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</si>
  <si>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</si>
  <si>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</si>
  <si>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</si>
  <si>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</si>
  <si>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</si>
  <si>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</si>
  <si>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</si>
  <si>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</si>
  <si>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</si>
  <si>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</si>
  <si>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</si>
  <si>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</si>
  <si>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</si>
  <si>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</si>
  <si>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</si>
  <si>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</si>
  <si>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</si>
  <si>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</si>
  <si>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</si>
  <si>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</si>
  <si>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</si>
  <si>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</si>
  <si>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</si>
  <si>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</si>
  <si>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</si>
  <si>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</si>
  <si>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</si>
  <si>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</si>
  <si>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</si>
  <si>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</si>
  <si>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</si>
  <si>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</si>
  <si>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</si>
  <si>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</si>
  <si>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</si>
  <si>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</si>
  <si>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</si>
  <si>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</si>
  <si>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</si>
  <si>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</si>
  <si>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</si>
  <si>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</si>
  <si>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</si>
  <si>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</si>
  <si>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</si>
  <si>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</si>
  <si>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</si>
  <si>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</si>
  <si>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</si>
  <si>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</si>
  <si>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</si>
  <si>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</si>
  <si>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</si>
  <si>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</si>
  <si>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</si>
  <si>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</si>
  <si>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</si>
  <si>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</si>
  <si>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</si>
  <si>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</si>
  <si>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</si>
  <si>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</si>
  <si>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</si>
  <si>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</si>
  <si>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</si>
  <si>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</si>
  <si>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</si>
  <si>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</si>
  <si>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</si>
  <si>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</si>
  <si>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</si>
  <si>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</si>
  <si>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</si>
  <si>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</si>
  <si>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</si>
  <si>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</si>
  <si>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</si>
  <si>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</si>
  <si>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</si>
  <si>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</si>
  <si>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</si>
  <si>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</si>
  <si>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</si>
  <si>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</si>
  <si>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</si>
  <si>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</si>
  <si>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</si>
  <si>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</si>
  <si>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</si>
  <si>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</si>
  <si>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</si>
  <si>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</si>
  <si>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</si>
  <si>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</si>
  <si>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</si>
  <si>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</si>
  <si>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</si>
  <si>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</si>
  <si>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</si>
  <si>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</si>
  <si>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</si>
  <si>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</si>
  <si>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</si>
  <si>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</si>
  <si>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</si>
  <si>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</si>
  <si>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</si>
  <si>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</si>
  <si>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</si>
  <si>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</si>
  <si>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</si>
  <si>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</si>
  <si>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</si>
  <si>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</si>
  <si>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</si>
  <si>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</si>
  <si>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</si>
  <si>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</si>
  <si>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</si>
  <si>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</si>
  <si>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</si>
  <si>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</si>
  <si>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</si>
  <si>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</si>
  <si>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</si>
  <si>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</si>
  <si>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</si>
  <si>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</si>
  <si>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</si>
  <si>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</si>
  <si>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</si>
  <si>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</si>
  <si>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</si>
  <si>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</si>
  <si>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</si>
  <si>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</si>
  <si>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</si>
  <si>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</si>
  <si>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</si>
  <si>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</si>
  <si>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</si>
  <si>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</si>
  <si>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</si>
  <si>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</si>
  <si>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</si>
  <si>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</si>
  <si>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</si>
  <si>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</si>
  <si>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</si>
  <si>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</si>
  <si>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</si>
  <si>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</si>
  <si>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</si>
  <si>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</si>
  <si>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</si>
  <si>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</si>
  <si>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</si>
  <si>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</si>
  <si>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</si>
  <si>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</si>
  <si>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</si>
  <si>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</si>
  <si>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</si>
  <si>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</si>
  <si>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</si>
  <si>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</si>
  <si>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</si>
  <si>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</si>
  <si>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</si>
  <si>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</si>
  <si>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</si>
  <si>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</si>
  <si>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</si>
  <si>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</si>
  <si>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</si>
  <si>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</si>
  <si>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</si>
  <si>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</si>
  <si>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</si>
  <si>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</si>
  <si>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</si>
  <si>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</si>
  <si>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</si>
  <si>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</si>
  <si>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</si>
  <si>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</si>
  <si>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</si>
  <si>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</si>
  <si>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</si>
  <si>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</si>
  <si>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</si>
  <si>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</si>
  <si>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</si>
  <si>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</si>
  <si>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</si>
  <si>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</si>
  <si>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</si>
  <si>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</si>
  <si>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</si>
  <si>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</si>
  <si>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</si>
  <si>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</si>
  <si>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</si>
  <si>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</si>
  <si>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</si>
  <si>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</si>
  <si>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</si>
  <si>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</si>
  <si>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</si>
  <si>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</si>
  <si>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</si>
  <si>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</si>
  <si>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</si>
  <si>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</si>
  <si>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</si>
  <si>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</si>
  <si>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</si>
  <si>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</si>
  <si>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</si>
  <si>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</si>
  <si>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</si>
  <si>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</si>
  <si>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</si>
  <si>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</si>
  <si>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</si>
  <si>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</si>
  <si>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</si>
  <si>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</si>
  <si>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</si>
  <si>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</si>
  <si>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</si>
  <si>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</si>
  <si>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</si>
  <si>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</si>
  <si>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</si>
  <si>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</si>
  <si>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</si>
  <si>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</si>
  <si>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</si>
  <si>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</si>
  <si>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</si>
  <si>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</si>
  <si>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</si>
  <si>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</si>
  <si>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</si>
  <si>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</si>
  <si>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</si>
  <si>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</si>
  <si>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</si>
  <si>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</si>
  <si>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</si>
  <si>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</si>
  <si>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</si>
  <si>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</si>
  <si>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</si>
  <si>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</si>
  <si>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</si>
  <si>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</si>
  <si>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</si>
  <si>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</si>
  <si>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</si>
  <si>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</si>
  <si>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</si>
  <si>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</si>
  <si>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</si>
  <si>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</si>
  <si>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</si>
  <si>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</si>
  <si>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</si>
  <si>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</si>
  <si>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</si>
  <si>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</si>
  <si>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</si>
  <si>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</si>
  <si>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</si>
  <si>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</si>
  <si>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</si>
  <si>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</si>
  <si>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</si>
  <si>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</si>
  <si>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</si>
  <si>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</si>
  <si>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</si>
  <si>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</si>
  <si>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</si>
  <si>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</si>
  <si>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</si>
  <si>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</si>
  <si>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</si>
  <si>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</si>
  <si>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</si>
  <si>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</si>
  <si>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</si>
  <si>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</si>
  <si>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</si>
  <si>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</si>
  <si>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</si>
  <si>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</si>
  <si>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</si>
  <si>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</si>
  <si>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</si>
  <si>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</si>
  <si>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</si>
  <si>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</si>
  <si>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</si>
  <si>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</si>
  <si>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</si>
  <si>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</si>
  <si>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</si>
  <si>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</si>
  <si>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</si>
  <si>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</si>
  <si>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</si>
  <si>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</si>
  <si>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</si>
  <si>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</si>
  <si>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</si>
  <si>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</si>
  <si>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</si>
  <si>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</si>
  <si>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</si>
  <si>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</si>
  <si>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</si>
  <si>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</si>
  <si>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</si>
  <si>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</si>
  <si>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</si>
  <si>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</si>
  <si>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</si>
  <si>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</si>
  <si>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</si>
  <si>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</si>
  <si>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</si>
  <si>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</si>
  <si>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</si>
  <si>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</si>
  <si>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</si>
  <si>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</si>
  <si>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</si>
  <si>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</si>
  <si>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</si>
  <si>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</si>
  <si>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</si>
  <si>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</si>
  <si>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</si>
  <si>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</si>
  <si>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</si>
  <si>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</si>
  <si>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</si>
  <si>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</si>
  <si>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</si>
  <si>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</si>
  <si>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</si>
  <si>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</si>
  <si>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</si>
  <si>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</si>
  <si>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</si>
  <si>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</si>
  <si>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</si>
  <si>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</si>
  <si>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</si>
  <si>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</si>
  <si>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</si>
  <si>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</si>
  <si>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</si>
  <si>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</si>
  <si>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</si>
  <si>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</si>
  <si>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</si>
  <si>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</si>
  <si>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</si>
  <si>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</si>
  <si>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</si>
  <si>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</si>
  <si>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</si>
  <si>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</si>
  <si>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</si>
  <si>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</si>
  <si>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</si>
  <si>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</si>
  <si>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</si>
  <si>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</si>
  <si>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</si>
  <si>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</si>
  <si>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</si>
  <si>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</si>
  <si>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</si>
  <si>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</si>
  <si>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</si>
  <si>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</si>
  <si>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</si>
  <si>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</si>
  <si>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</si>
  <si>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</si>
  <si>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</si>
  <si>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</si>
  <si>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</si>
  <si>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</si>
  <si>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</si>
  <si>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</si>
  <si>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</si>
  <si>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</si>
  <si>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</si>
  <si>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</si>
  <si>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</si>
  <si>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</si>
  <si>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</si>
  <si>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</si>
  <si>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</si>
  <si>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</si>
  <si>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</si>
  <si>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</si>
  <si>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</si>
  <si>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</si>
  <si>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</si>
  <si>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</si>
  <si>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</si>
  <si>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</si>
  <si>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</si>
  <si>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</si>
  <si>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</si>
  <si>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</si>
  <si>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</si>
  <si>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</si>
  <si>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</si>
  <si>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</si>
  <si>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</si>
  <si>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</si>
  <si>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</si>
  <si>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</si>
  <si>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</si>
  <si>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</si>
  <si>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</si>
  <si>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</si>
  <si>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</si>
  <si>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</si>
  <si>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</si>
  <si>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</si>
  <si>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</si>
  <si>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</si>
  <si>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</si>
  <si>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</si>
  <si>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</si>
  <si>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</si>
  <si>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</si>
  <si>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</si>
  <si>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</si>
  <si>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</si>
  <si>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</si>
  <si>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</si>
  <si>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</si>
  <si>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</si>
  <si>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</si>
  <si>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</si>
  <si>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</si>
  <si>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</si>
  <si>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</si>
  <si>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</si>
  <si>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</si>
  <si>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</si>
  <si>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</si>
  <si>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</si>
  <si>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</si>
  <si>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</si>
  <si>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</si>
  <si>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</si>
  <si>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</si>
  <si>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</si>
  <si>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</si>
  <si>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</si>
  <si>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</si>
  <si>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</si>
  <si>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</si>
  <si>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</si>
  <si>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</si>
  <si>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</si>
  <si>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</si>
  <si>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</si>
  <si>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</si>
  <si>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</si>
  <si>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</si>
  <si>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</si>
  <si>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</si>
  <si>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</si>
  <si>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</si>
  <si>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</si>
  <si>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</si>
  <si>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</si>
  <si>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</si>
  <si>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</si>
  <si>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</si>
  <si>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</si>
  <si>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</si>
  <si>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</si>
  <si>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</si>
  <si>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</si>
  <si>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</si>
  <si>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</si>
  <si>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</si>
  <si>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</si>
  <si>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</si>
  <si>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</si>
  <si>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</si>
  <si>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</si>
  <si>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</si>
  <si>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</si>
  <si>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</si>
  <si>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</si>
  <si>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</si>
  <si>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</si>
  <si>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</si>
  <si>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</si>
  <si>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</si>
  <si>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</si>
  <si>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</si>
  <si>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</si>
  <si>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</si>
  <si>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</si>
  <si>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</si>
  <si>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</si>
  <si>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</si>
  <si>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</si>
  <si>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</si>
  <si>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</si>
  <si>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</si>
  <si>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</si>
  <si>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</si>
  <si>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</si>
  <si>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</si>
  <si>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</si>
  <si>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</si>
  <si>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</si>
  <si>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</si>
  <si>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</si>
  <si>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</si>
  <si>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</si>
  <si>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</si>
  <si>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</si>
  <si>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</si>
  <si>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</si>
  <si>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</si>
  <si>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</si>
  <si>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</si>
  <si>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</si>
  <si>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</si>
  <si>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</si>
  <si>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</si>
  <si>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</si>
  <si>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</si>
  <si>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</si>
  <si>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</si>
  <si>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</si>
  <si>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</si>
  <si>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</si>
  <si>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</si>
  <si>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</si>
  <si>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</si>
  <si>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</si>
  <si>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</si>
  <si>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</si>
  <si>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</si>
  <si>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</si>
  <si>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</si>
  <si>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</si>
  <si>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</si>
  <si>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</si>
  <si>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</si>
  <si>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</si>
  <si>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</si>
  <si>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</si>
  <si>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</si>
  <si>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</si>
  <si>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</si>
  <si>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</si>
  <si>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</si>
  <si>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</si>
  <si>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</si>
  <si>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</si>
  <si>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</si>
  <si>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</si>
  <si>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</si>
  <si>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</si>
  <si>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</si>
  <si>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</si>
  <si>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</si>
  <si>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</si>
  <si>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</si>
  <si>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</si>
  <si>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</si>
  <si>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</si>
  <si>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</si>
  <si>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</si>
  <si>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</si>
  <si>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</si>
  <si>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</si>
  <si>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</si>
  <si>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</si>
  <si>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</si>
  <si>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</si>
  <si>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</si>
  <si>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</si>
  <si>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</si>
  <si>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</si>
  <si>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</si>
  <si>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</si>
  <si>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</si>
  <si>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</si>
  <si>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</si>
  <si>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</si>
  <si>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</si>
  <si>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</si>
  <si>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</si>
  <si>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</si>
  <si>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</si>
  <si>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</si>
  <si>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</si>
  <si>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</si>
  <si>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</si>
  <si>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</si>
  <si>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</si>
  <si>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</si>
  <si>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</si>
  <si>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</si>
  <si>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</si>
  <si>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</si>
  <si>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</si>
  <si>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</si>
  <si>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</si>
  <si>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</si>
  <si>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</si>
  <si>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</si>
  <si>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</si>
  <si>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</si>
  <si>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</si>
  <si>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</si>
  <si>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</si>
  <si>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</si>
  <si>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</si>
  <si>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</si>
  <si>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</si>
  <si>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</si>
  <si>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</si>
  <si>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</si>
  <si>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</si>
  <si>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</si>
  <si>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</si>
  <si>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</si>
  <si>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</si>
  <si>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</si>
  <si>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</si>
  <si>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</si>
  <si>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</si>
  <si>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</si>
  <si>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</si>
  <si>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</si>
  <si>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</si>
  <si>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</si>
  <si>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</si>
  <si>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</si>
  <si>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</si>
  <si>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</si>
  <si>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</si>
  <si>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</si>
  <si>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</si>
  <si>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</si>
  <si>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</si>
  <si>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</si>
  <si>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</si>
  <si>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</si>
  <si>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</si>
  <si>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</si>
  <si>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</si>
  <si>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</si>
  <si>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</si>
  <si>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</si>
  <si>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</si>
  <si>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</si>
  <si>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</si>
  <si>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</si>
  <si>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</si>
  <si>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</si>
  <si>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</si>
  <si>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</si>
  <si>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</si>
  <si>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</si>
  <si>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</si>
  <si>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</si>
  <si>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</si>
  <si>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</si>
  <si>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</si>
  <si>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</si>
  <si>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</si>
  <si>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</si>
  <si>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</si>
  <si>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</si>
  <si>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</si>
  <si>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</si>
  <si>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</si>
  <si>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</si>
  <si>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</si>
  <si>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</si>
  <si>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</si>
  <si>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</si>
  <si>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</si>
  <si>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</si>
  <si>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</si>
  <si>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</si>
  <si>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</si>
  <si>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</si>
  <si>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</si>
  <si>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</si>
  <si>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</si>
  <si>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</si>
  <si>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</si>
  <si>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</si>
  <si>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</si>
  <si>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</si>
  <si>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</si>
  <si>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</si>
  <si>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</si>
  <si>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</si>
  <si>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</si>
  <si>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</si>
  <si>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</si>
  <si>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</si>
  <si>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</si>
  <si>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</si>
  <si>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</si>
  <si>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</si>
  <si>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</si>
  <si>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</si>
  <si>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</si>
  <si>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</si>
  <si>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</si>
  <si>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</si>
  <si>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</si>
  <si>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</si>
  <si>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</si>
  <si>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</si>
  <si>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</si>
  <si>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</si>
  <si>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</si>
  <si>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</si>
  <si>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</si>
  <si>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</si>
  <si>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</si>
  <si>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</si>
  <si>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</si>
  <si>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</si>
  <si>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</si>
  <si>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</si>
  <si>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</si>
  <si>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</si>
  <si>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</si>
  <si>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</si>
  <si>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</si>
  <si>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</si>
  <si>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</si>
  <si>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</si>
  <si>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</si>
  <si>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</si>
  <si>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</si>
  <si>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</si>
  <si>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</si>
  <si>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</si>
  <si>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</si>
  <si>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</si>
  <si>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</si>
  <si>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</si>
  <si>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</si>
  <si>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</si>
  <si>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</si>
  <si>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</si>
  <si>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</si>
  <si>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</si>
  <si>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</si>
  <si>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</si>
  <si>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</si>
  <si>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</si>
  <si>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</si>
  <si>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</si>
  <si>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</si>
  <si>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</si>
  <si>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</si>
  <si>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</si>
  <si>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</si>
  <si>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</si>
  <si>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</si>
  <si>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</si>
  <si>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</si>
  <si>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</si>
  <si>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</si>
  <si>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</si>
  <si>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</si>
  <si>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</si>
  <si>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</si>
  <si>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</si>
  <si>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</si>
  <si>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</si>
  <si>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</si>
  <si>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</si>
  <si>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</si>
  <si>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</si>
  <si>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</si>
  <si>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</si>
  <si>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</si>
  <si>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</si>
  <si>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</si>
  <si>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</si>
  <si>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</si>
  <si>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</si>
  <si>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</si>
  <si>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</si>
  <si>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</si>
  <si>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</si>
  <si>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</si>
  <si>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</si>
  <si>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</si>
  <si>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</si>
  <si>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</si>
  <si>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</si>
  <si>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</si>
  <si>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</si>
  <si>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</si>
  <si>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</si>
  <si>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</si>
  <si>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</si>
  <si>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</si>
  <si>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</si>
  <si>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</si>
  <si>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</si>
  <si>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</si>
  <si>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</si>
  <si>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</si>
  <si>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</si>
  <si>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</si>
  <si>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</si>
  <si>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</si>
  <si>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</si>
  <si>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</si>
  <si>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</si>
  <si>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</si>
  <si>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</si>
  <si>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</si>
  <si>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</si>
  <si>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</si>
  <si>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</si>
  <si>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</si>
  <si>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</si>
  <si>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</si>
  <si>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</si>
  <si>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</si>
  <si>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</si>
  <si>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</si>
  <si>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</si>
  <si>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</si>
  <si>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</si>
  <si>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</si>
  <si>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</si>
  <si>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</si>
  <si>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</si>
  <si>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</si>
  <si>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</si>
  <si>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</si>
  <si>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</si>
  <si>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</si>
  <si>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</si>
  <si>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</si>
  <si>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</si>
  <si>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</si>
  <si>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</si>
  <si>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</si>
  <si>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</si>
  <si>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</si>
  <si>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</si>
  <si>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</si>
  <si>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</si>
  <si>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</si>
  <si>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</si>
  <si>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</si>
  <si>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</si>
  <si>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</si>
  <si>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</si>
  <si>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</si>
  <si>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</si>
  <si>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</si>
  <si>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</si>
  <si>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</si>
  <si>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</si>
  <si>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</si>
  <si>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</si>
  <si>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</si>
  <si>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</si>
  <si>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</si>
  <si>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</si>
  <si>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</si>
  <si>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</si>
  <si>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</si>
  <si>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</si>
  <si>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</si>
  <si>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</si>
  <si>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</si>
  <si>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</si>
  <si>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</si>
  <si>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</si>
  <si>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</si>
  <si>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</si>
  <si>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</si>
  <si>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</si>
  <si>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</si>
  <si>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</si>
  <si>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</si>
  <si>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</si>
  <si>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</si>
  <si>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</si>
  <si>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</si>
  <si>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</si>
  <si>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</si>
  <si>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</si>
  <si>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</si>
  <si>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</si>
  <si>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</si>
  <si>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</si>
  <si>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</si>
  <si>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</si>
  <si>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</si>
  <si>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</si>
  <si>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</si>
  <si>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</si>
  <si>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</si>
  <si>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</si>
  <si>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</si>
  <si>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</si>
  <si>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</si>
  <si>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</si>
  <si>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</si>
  <si>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</si>
  <si>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</si>
  <si>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</si>
  <si>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</si>
  <si>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</si>
  <si>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</si>
  <si>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</si>
  <si>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</si>
  <si>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</si>
  <si>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</si>
  <si>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</si>
  <si>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</si>
  <si>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</si>
  <si>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</si>
  <si>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</si>
  <si>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</si>
  <si>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</si>
  <si>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</si>
  <si>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</si>
  <si>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</si>
  <si>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</si>
  <si>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</si>
  <si>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</si>
  <si>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</si>
  <si>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</si>
  <si>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</si>
  <si>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</si>
  <si>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</si>
  <si>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</si>
  <si>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</si>
  <si>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</si>
  <si>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</si>
  <si>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</si>
  <si>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</si>
  <si>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</si>
  <si>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</si>
  <si>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</si>
  <si>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</si>
  <si>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</si>
  <si>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</si>
  <si>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</si>
  <si>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</si>
  <si>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</si>
  <si>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</si>
  <si>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</si>
  <si>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</si>
  <si>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</si>
  <si>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</si>
  <si>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</si>
  <si>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</si>
  <si>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</si>
  <si>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</si>
  <si>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</si>
  <si>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</si>
  <si>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</si>
  <si>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</si>
  <si>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</si>
  <si>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</si>
  <si>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</si>
  <si>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</si>
  <si>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</si>
  <si>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</si>
  <si>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</si>
  <si>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</si>
  <si>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</si>
  <si>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</si>
  <si>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</si>
  <si>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</si>
  <si>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</si>
  <si>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</si>
  <si>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</si>
  <si>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</si>
  <si>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</si>
  <si>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</si>
  <si>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</si>
  <si>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</si>
  <si>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</si>
  <si>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</si>
  <si>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</si>
  <si>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</si>
  <si>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</si>
  <si>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</si>
  <si>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</si>
  <si>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</si>
  <si>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</si>
  <si>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</si>
  <si>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</si>
  <si>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</si>
  <si>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</si>
  <si>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</si>
  <si>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</si>
  <si>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</si>
  <si>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</si>
  <si>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</si>
  <si>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</si>
  <si>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</si>
  <si>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</si>
  <si>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</si>
  <si>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</si>
  <si>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</si>
  <si>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</si>
  <si>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</si>
  <si>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</si>
  <si>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</si>
  <si>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</si>
  <si>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</si>
  <si>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</si>
  <si>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</si>
  <si>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</si>
  <si>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</si>
  <si>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</si>
  <si>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</si>
  <si>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</si>
  <si>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</si>
  <si>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</si>
  <si>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</si>
  <si>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</si>
  <si>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</si>
  <si>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</si>
  <si>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</si>
  <si>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</si>
  <si>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</si>
  <si>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</si>
  <si>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</si>
  <si>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</si>
  <si>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</si>
  <si>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</si>
  <si>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</si>
  <si>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</si>
  <si>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</si>
  <si>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</si>
  <si>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</si>
  <si>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</si>
  <si>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</si>
  <si>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</si>
  <si>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</si>
  <si>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</si>
  <si>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</si>
  <si>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</si>
  <si>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</si>
  <si>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</si>
  <si>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</si>
  <si>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</si>
  <si>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</si>
  <si>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</si>
  <si>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</si>
  <si>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</si>
  <si>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</si>
  <si>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</si>
  <si>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</si>
  <si>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</si>
  <si>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</si>
  <si>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</si>
  <si>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</si>
  <si>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</si>
  <si>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</si>
  <si>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</si>
  <si>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</si>
  <si>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</si>
  <si>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</si>
  <si>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</si>
  <si>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</si>
  <si>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</si>
  <si>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</si>
  <si>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</si>
  <si>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</si>
  <si>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</si>
  <si>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</si>
  <si>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</si>
  <si>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</si>
  <si>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</si>
  <si>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</si>
  <si>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</si>
  <si>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</si>
  <si>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</si>
  <si>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</si>
  <si>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</si>
  <si>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</si>
  <si>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</si>
  <si>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</si>
  <si>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</si>
  <si>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</si>
  <si>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</si>
  <si>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</si>
  <si>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</si>
  <si>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</si>
  <si>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</si>
  <si>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</si>
  <si>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</si>
  <si>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</si>
  <si>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</si>
  <si>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</si>
  <si>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</si>
  <si>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</si>
  <si>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</si>
  <si>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</si>
  <si>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</si>
  <si>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</si>
  <si>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</si>
  <si>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</si>
  <si>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</si>
  <si>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</si>
  <si>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</si>
  <si>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</si>
  <si>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</si>
  <si>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</si>
  <si>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</si>
  <si>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</si>
  <si>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</si>
  <si>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</si>
  <si>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</si>
  <si>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</si>
  <si>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</si>
  <si>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</si>
  <si>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</si>
  <si>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</si>
  <si>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</si>
  <si>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</si>
  <si>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</si>
  <si>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</si>
  <si>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</si>
  <si>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</si>
  <si>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</si>
  <si>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</si>
  <si>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</si>
  <si>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</si>
  <si>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</si>
  <si>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</si>
  <si>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</si>
  <si>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</si>
  <si>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</si>
  <si>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</si>
  <si>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</si>
  <si>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</si>
  <si>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</si>
  <si>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</si>
  <si>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</si>
  <si>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</si>
  <si>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</si>
  <si>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</si>
  <si>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</si>
  <si>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</si>
  <si>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</si>
  <si>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</si>
  <si>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</si>
  <si>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</si>
  <si>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</si>
  <si>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</si>
  <si>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</si>
  <si>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</si>
  <si>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</si>
  <si>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</si>
  <si>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</si>
  <si>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</si>
  <si>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</si>
  <si>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</si>
  <si>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</si>
  <si>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</si>
  <si>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</si>
  <si>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</si>
  <si>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</si>
  <si>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</si>
  <si>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</si>
  <si>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</si>
  <si>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</si>
  <si>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</si>
  <si>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</si>
  <si>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</si>
  <si>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</si>
  <si>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</si>
  <si>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</si>
  <si>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</si>
  <si>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</si>
  <si>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</si>
  <si>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</si>
  <si>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</si>
  <si>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</si>
  <si>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</si>
  <si>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</si>
  <si>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</si>
  <si>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</si>
  <si>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</si>
  <si>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</si>
  <si>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</si>
  <si>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</si>
  <si>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</si>
  <si>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</si>
  <si>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</si>
  <si>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</si>
  <si>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</si>
  <si>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</si>
  <si>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</si>
  <si>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</si>
  <si>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</si>
  <si>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</si>
  <si>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</si>
  <si>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</si>
  <si>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</si>
  <si>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</si>
  <si>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</si>
  <si>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</si>
  <si>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</si>
  <si>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</si>
  <si>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</si>
  <si>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</si>
  <si>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</si>
  <si>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</si>
  <si>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</si>
  <si>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</si>
  <si>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</si>
  <si>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</si>
  <si>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</si>
  <si>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</si>
  <si>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</si>
  <si>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</si>
  <si>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</si>
  <si>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</si>
  <si>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</si>
  <si>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</si>
  <si>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</si>
  <si>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</si>
  <si>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</si>
  <si>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</si>
  <si>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</si>
  <si>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</si>
  <si>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</si>
  <si>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</si>
  <si>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</si>
  <si>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</si>
  <si>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</si>
  <si>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</si>
  <si>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</si>
  <si>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</si>
  <si>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</si>
  <si>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</si>
  <si>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</si>
  <si>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</si>
  <si>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</si>
  <si>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</si>
  <si>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</si>
  <si>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</si>
  <si>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</si>
  <si>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</si>
  <si>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</si>
  <si>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</si>
  <si>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</si>
  <si>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</si>
  <si>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</si>
  <si>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</si>
  <si>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</si>
  <si>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</si>
  <si>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</si>
  <si>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</si>
  <si>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</si>
  <si>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</si>
  <si>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</si>
  <si>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</si>
  <si>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</si>
  <si>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</si>
  <si>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</si>
  <si>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</si>
  <si>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</si>
  <si>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</si>
  <si>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</si>
  <si>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</si>
  <si>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</si>
  <si>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</si>
  <si>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</si>
  <si>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</si>
  <si>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</si>
  <si>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</si>
  <si>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</si>
  <si>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</si>
  <si>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</si>
  <si>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</si>
  <si>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</si>
  <si>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</si>
  <si>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</si>
  <si>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</si>
  <si>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</si>
  <si>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</si>
  <si>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</si>
  <si>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</si>
  <si>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</si>
  <si>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</si>
  <si>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</si>
  <si>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</si>
  <si>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</si>
  <si>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</si>
  <si>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</si>
  <si>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</si>
  <si>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</si>
  <si>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</si>
  <si>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</si>
  <si>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</si>
  <si>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</si>
  <si>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</si>
  <si>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</si>
  <si>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</si>
  <si>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</si>
  <si>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</si>
  <si>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</si>
  <si>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</si>
  <si>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</si>
  <si>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</si>
  <si>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</si>
  <si>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</si>
  <si>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</si>
  <si>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</si>
  <si>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</si>
  <si>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</si>
  <si>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</si>
  <si>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</si>
  <si>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</si>
  <si>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</si>
  <si>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</si>
  <si>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</si>
  <si>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</si>
  <si>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</si>
  <si>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</si>
  <si>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</si>
  <si>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</si>
  <si>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</si>
  <si>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</si>
  <si>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</si>
  <si>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</si>
  <si>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</si>
  <si>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</si>
  <si>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</si>
  <si>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</si>
  <si>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</si>
  <si>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</si>
  <si>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</si>
  <si>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</si>
  <si>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</si>
  <si>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</si>
  <si>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</si>
  <si>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</si>
  <si>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</si>
  <si>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</si>
  <si>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</si>
  <si>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</si>
  <si>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</si>
  <si>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</si>
  <si>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</si>
  <si>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</si>
  <si>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</si>
  <si>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</si>
  <si>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</si>
  <si>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</si>
  <si>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</si>
  <si>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</si>
  <si>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</si>
  <si>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</si>
  <si>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</si>
  <si>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</si>
  <si>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</si>
  <si>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</si>
  <si>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</si>
  <si>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</si>
  <si>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</si>
  <si>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</si>
  <si>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</si>
  <si>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</si>
  <si>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</si>
  <si>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</si>
  <si>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</si>
  <si>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</si>
  <si>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</si>
  <si>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</si>
  <si>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</si>
  <si>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</si>
  <si>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</si>
  <si>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</si>
  <si>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</si>
  <si>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</si>
  <si>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</si>
  <si>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</si>
  <si>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</si>
  <si>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</si>
  <si>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</si>
  <si>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</si>
  <si>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</si>
  <si>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</si>
  <si>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</si>
  <si>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</si>
  <si>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</si>
  <si>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</si>
  <si>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</si>
  <si>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</si>
  <si>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</si>
  <si>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</si>
  <si>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</si>
  <si>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</si>
  <si>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</si>
  <si>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</si>
  <si>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</si>
  <si>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</si>
  <si>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</si>
  <si>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</si>
  <si>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</si>
  <si>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</si>
  <si>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</si>
  <si>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</si>
  <si>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</si>
  <si>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</si>
  <si>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</si>
  <si>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</si>
  <si>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</si>
  <si>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</si>
  <si>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</si>
  <si>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</si>
  <si>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</si>
  <si>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</si>
  <si>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</si>
  <si>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</si>
  <si>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</si>
  <si>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</si>
  <si>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</si>
  <si>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</si>
  <si>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</si>
  <si>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</si>
  <si>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</si>
  <si>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</si>
  <si>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</si>
  <si>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</si>
  <si>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</si>
  <si>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</si>
  <si>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</si>
  <si>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</si>
  <si>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</si>
  <si>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</si>
  <si>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</si>
  <si>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</si>
  <si>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</si>
  <si>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</si>
  <si>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</si>
  <si>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</si>
  <si>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</si>
  <si>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</si>
  <si>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</si>
  <si>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</si>
  <si>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</si>
  <si>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</si>
  <si>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</si>
  <si>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</si>
  <si>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</si>
  <si>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</si>
  <si>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</si>
  <si>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</si>
  <si>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</si>
  <si>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</si>
  <si>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</si>
  <si>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</si>
  <si>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</si>
  <si>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</si>
  <si>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</si>
  <si>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</si>
  <si>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</si>
  <si>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</si>
  <si>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</si>
  <si>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</si>
  <si>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</si>
  <si>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</si>
  <si>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</si>
  <si>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</si>
  <si>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</si>
  <si>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</si>
  <si>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</si>
  <si>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</si>
  <si>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</si>
  <si>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</si>
  <si>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</si>
  <si>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</si>
  <si>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</si>
  <si>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</si>
  <si>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</si>
  <si>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</si>
  <si>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</si>
  <si>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</si>
  <si>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</si>
  <si>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</si>
  <si>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</si>
  <si>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</si>
  <si>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</si>
  <si>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</si>
  <si>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</si>
  <si>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</si>
  <si>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</si>
  <si>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</si>
  <si>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</si>
  <si>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</si>
  <si>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</si>
  <si>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</si>
  <si>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</si>
  <si>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</si>
  <si>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</si>
  <si>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</si>
  <si>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</si>
  <si>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</si>
  <si>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</si>
  <si>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</si>
  <si>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</si>
  <si>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</si>
  <si>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</si>
  <si>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</si>
  <si>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</si>
  <si>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</si>
  <si>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</si>
  <si>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</si>
  <si>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</si>
  <si>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</si>
  <si>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</si>
  <si>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</si>
  <si>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</si>
  <si>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</si>
  <si>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</si>
  <si>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</si>
  <si>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</si>
  <si>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</si>
  <si>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</si>
  <si>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</si>
  <si>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</si>
  <si>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</si>
  <si>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</si>
  <si>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</si>
  <si>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</si>
  <si>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</si>
  <si>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</si>
  <si>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</si>
  <si>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</si>
  <si>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</si>
  <si>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</si>
  <si>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</si>
  <si>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</si>
  <si>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</si>
  <si>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</si>
  <si>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</si>
  <si>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</si>
  <si>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</si>
  <si>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</si>
  <si>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</si>
  <si>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</si>
  <si>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</si>
  <si>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</si>
  <si>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</si>
  <si>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</si>
  <si>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</si>
  <si>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</si>
  <si>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</si>
  <si>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</si>
  <si>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</si>
  <si>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</si>
  <si>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</si>
  <si>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</si>
  <si>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</si>
  <si>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</si>
  <si>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</si>
  <si>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</si>
  <si>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</si>
  <si>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</si>
  <si>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</si>
  <si>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</si>
  <si>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</si>
  <si>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</si>
  <si>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</si>
  <si>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</si>
  <si>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</si>
  <si>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</si>
  <si>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</si>
  <si>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</si>
  <si>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</si>
  <si>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</si>
  <si>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</si>
  <si>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</si>
  <si>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</si>
  <si>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</si>
  <si>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</si>
  <si>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</si>
  <si>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</si>
  <si>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</si>
  <si>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</si>
  <si>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</si>
  <si>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</si>
  <si>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</si>
  <si>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</si>
  <si>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</si>
  <si>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</si>
  <si>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</si>
  <si>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</si>
  <si>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</si>
  <si>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</si>
  <si>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</si>
  <si>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</si>
  <si>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</si>
  <si>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</si>
  <si>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</si>
  <si>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</si>
  <si>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</si>
  <si>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</si>
  <si>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</si>
  <si>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</si>
  <si>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</si>
  <si>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</si>
  <si>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</si>
  <si>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</si>
  <si>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</si>
  <si>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</si>
  <si>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</si>
  <si>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</si>
  <si>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</si>
  <si>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</si>
  <si>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</si>
  <si>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</si>
  <si>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</si>
  <si>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</si>
  <si>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</si>
  <si>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</si>
  <si>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</si>
  <si>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</si>
  <si>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</si>
  <si>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</si>
  <si>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</si>
  <si>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</si>
  <si>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</si>
  <si>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</si>
  <si>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</si>
  <si>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</si>
  <si>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</si>
  <si>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</si>
  <si>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</si>
  <si>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</si>
  <si>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</si>
  <si>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</si>
  <si>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</si>
  <si>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</si>
  <si>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</si>
  <si>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</si>
  <si>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</si>
  <si>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</si>
  <si>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</si>
  <si>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</si>
  <si>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</si>
  <si>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</si>
  <si>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</si>
  <si>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</si>
  <si>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</si>
  <si>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</si>
  <si>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</si>
  <si>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</si>
  <si>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</si>
  <si>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</si>
  <si>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</si>
  <si>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</si>
  <si>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</si>
  <si>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</si>
  <si>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</si>
  <si>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</si>
  <si>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</si>
  <si>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</si>
  <si>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</si>
  <si>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</si>
  <si>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</si>
  <si>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</si>
  <si>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</si>
  <si>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</si>
  <si>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</si>
  <si>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</si>
  <si>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</si>
  <si>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</si>
  <si>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</si>
  <si>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</si>
  <si>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</si>
  <si>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</si>
  <si>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</si>
  <si>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</si>
  <si>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</si>
  <si>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</si>
  <si>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</si>
  <si>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</si>
  <si>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</si>
  <si>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</si>
  <si>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</si>
  <si>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</si>
  <si>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</si>
  <si>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</si>
  <si>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</si>
  <si>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</si>
  <si>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</si>
  <si>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</si>
  <si>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</si>
  <si>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</si>
  <si>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</si>
  <si>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</si>
  <si>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</si>
  <si>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</si>
  <si>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</si>
  <si>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</si>
  <si>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</si>
  <si>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</si>
  <si>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</si>
  <si>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</si>
  <si>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</si>
  <si>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</si>
  <si>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</si>
  <si>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</si>
  <si>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</si>
  <si>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</si>
  <si>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</si>
  <si>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</si>
  <si>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</si>
  <si>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</si>
  <si>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</si>
  <si>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</si>
  <si>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</si>
  <si>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</si>
  <si>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</si>
  <si>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</si>
  <si>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</si>
  <si>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</si>
  <si>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</si>
  <si>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</si>
  <si>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</si>
  <si>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</si>
  <si>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</si>
  <si>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</si>
  <si>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</si>
  <si>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</si>
  <si>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</si>
  <si>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</si>
  <si>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</si>
  <si>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</si>
  <si>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</si>
  <si>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</si>
  <si>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</si>
  <si>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</si>
  <si>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</si>
  <si>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</si>
  <si>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</si>
  <si>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</si>
  <si>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</si>
  <si>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</si>
  <si>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</si>
  <si>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</si>
  <si>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</si>
  <si>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</si>
  <si>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</si>
  <si>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</si>
  <si>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</si>
  <si>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</si>
  <si>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</si>
  <si>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</si>
  <si>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</si>
  <si>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</si>
  <si>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</si>
  <si>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</si>
  <si>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</si>
  <si>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</si>
  <si>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</si>
  <si>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</si>
  <si>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</si>
  <si>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</si>
  <si>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</si>
  <si>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</si>
  <si>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</si>
  <si>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</si>
  <si>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</si>
  <si>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</si>
  <si>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</si>
  <si>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</si>
  <si>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</si>
  <si>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</si>
  <si>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</si>
  <si>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</si>
  <si>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</si>
  <si>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</si>
  <si>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</si>
  <si>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</si>
  <si>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</si>
  <si>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</si>
  <si>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</si>
  <si>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</si>
  <si>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</si>
  <si>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</si>
  <si>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</si>
  <si>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</si>
  <si>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</si>
  <si>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</si>
  <si>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</si>
  <si>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</si>
  <si>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</si>
  <si>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</si>
  <si>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</si>
  <si>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</si>
  <si>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</si>
  <si>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</si>
  <si>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</si>
  <si>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</si>
  <si>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</si>
  <si>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</si>
  <si>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</si>
  <si>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</si>
  <si>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</si>
  <si>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</si>
  <si>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</si>
  <si>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</si>
  <si>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</si>
  <si>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</si>
  <si>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</si>
  <si>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</si>
  <si>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</si>
  <si>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</si>
  <si>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</si>
  <si>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</si>
  <si>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</si>
  <si>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</si>
  <si>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</si>
  <si>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</si>
  <si>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</si>
  <si>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</si>
  <si>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</si>
  <si>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</si>
  <si>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</si>
  <si>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</si>
  <si>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</si>
  <si>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</si>
  <si>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</si>
  <si>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</si>
  <si>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</si>
  <si>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</si>
  <si>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</si>
  <si>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</si>
  <si>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</si>
  <si>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</si>
  <si>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</si>
  <si>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</si>
  <si>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</si>
  <si>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</si>
  <si>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</si>
  <si>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</si>
  <si>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</si>
  <si>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</si>
  <si>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</si>
  <si>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</si>
  <si>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</si>
  <si>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</si>
  <si>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</si>
  <si>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</si>
  <si>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</si>
  <si>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</si>
  <si>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</si>
  <si>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</si>
  <si>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</si>
  <si>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</si>
  <si>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</si>
  <si>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</si>
  <si>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</si>
  <si>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</si>
  <si>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</si>
  <si>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</si>
  <si>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</si>
  <si>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</si>
  <si>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</si>
  <si>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</si>
  <si>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</si>
  <si>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</si>
  <si>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</si>
  <si>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</si>
  <si>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</si>
  <si>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</si>
  <si>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</si>
  <si>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</si>
  <si>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</si>
  <si>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</si>
  <si>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</si>
  <si>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</si>
  <si>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</si>
  <si>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</si>
  <si>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</si>
  <si>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</si>
  <si>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</si>
  <si>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</si>
  <si>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</si>
  <si>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</si>
  <si>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</si>
  <si>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</si>
  <si>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</si>
  <si>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</si>
  <si>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</si>
  <si>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</si>
  <si>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</si>
  <si>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</si>
  <si>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</si>
  <si>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</si>
  <si>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</si>
  <si>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</si>
  <si>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</si>
  <si>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</si>
  <si>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</si>
  <si>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</si>
  <si>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</si>
  <si>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</si>
  <si>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</si>
  <si>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</si>
  <si>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</si>
  <si>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</si>
  <si>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</si>
  <si>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</si>
  <si>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</si>
  <si>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</si>
  <si>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</si>
  <si>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</si>
  <si>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</si>
  <si>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</si>
  <si>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</si>
  <si>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</si>
  <si>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</si>
  <si>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</si>
  <si>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</si>
  <si>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</si>
  <si>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</si>
  <si>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</si>
  <si>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</si>
  <si>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</si>
  <si>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</si>
  <si>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</si>
  <si>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</si>
  <si>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</si>
  <si>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</si>
  <si>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</si>
  <si>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</si>
  <si>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</si>
  <si>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</si>
  <si>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</si>
  <si>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</si>
  <si>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</si>
  <si>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</si>
  <si>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</si>
  <si>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</si>
  <si>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</si>
  <si>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</si>
  <si>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</si>
  <si>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</si>
  <si>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</si>
  <si>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</si>
  <si>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</si>
  <si>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</si>
  <si>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</si>
  <si>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</si>
  <si>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</si>
  <si>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</si>
  <si>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</si>
  <si>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</si>
  <si>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</si>
  <si>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</si>
  <si>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</si>
  <si>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</si>
  <si>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</si>
  <si>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</si>
  <si>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</si>
  <si>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</si>
  <si>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</si>
  <si>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</si>
  <si>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</si>
  <si>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</si>
  <si>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</si>
  <si>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</si>
  <si>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</si>
  <si>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</si>
  <si>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</si>
  <si>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</si>
  <si>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</si>
  <si>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</si>
  <si>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</si>
  <si>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</si>
  <si>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</si>
  <si>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</si>
  <si>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</si>
  <si>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</si>
  <si>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</si>
  <si>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</si>
  <si>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</si>
  <si>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</si>
  <si>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</si>
  <si>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</si>
  <si>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</si>
  <si>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</si>
  <si>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</si>
  <si>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</si>
  <si>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</si>
  <si>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</si>
  <si>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</si>
  <si>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</si>
  <si>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</si>
  <si>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</si>
  <si>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</si>
  <si>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</si>
  <si>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</si>
  <si>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</si>
  <si>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</si>
  <si>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</si>
  <si>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</si>
  <si>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</si>
  <si>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</si>
  <si>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</si>
  <si>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</si>
  <si>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</si>
  <si>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</si>
  <si>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</si>
  <si>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</si>
  <si>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</si>
  <si>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</si>
  <si>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</si>
  <si>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</si>
  <si>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</si>
  <si>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</si>
  <si>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</si>
  <si>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</si>
  <si>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</si>
  <si>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</si>
  <si>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</si>
  <si>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</si>
  <si>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</si>
  <si>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</si>
  <si>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</si>
  <si>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</si>
  <si>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</si>
  <si>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</si>
  <si>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</si>
  <si>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</si>
  <si>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</si>
  <si>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</si>
  <si>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</si>
  <si>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</si>
  <si>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</si>
  <si>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</si>
  <si>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</si>
  <si>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</si>
  <si>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</si>
  <si>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</si>
  <si>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</si>
  <si>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</si>
  <si>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</si>
  <si>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</si>
  <si>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</si>
  <si>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</si>
  <si>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</si>
  <si>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</si>
  <si>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</si>
  <si>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</si>
  <si>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</si>
  <si>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</si>
  <si>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</si>
  <si>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</si>
  <si>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</si>
  <si>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</si>
  <si>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</si>
  <si>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</si>
  <si>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</si>
  <si>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</si>
  <si>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</si>
  <si>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</si>
  <si>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</si>
  <si>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</si>
  <si>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</si>
  <si>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</si>
  <si>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</si>
  <si>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</si>
  <si>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</si>
  <si>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</si>
  <si>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</si>
  <si>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</si>
  <si>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</si>
  <si>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</si>
  <si>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</si>
  <si>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</si>
  <si>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</si>
  <si>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</si>
  <si>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</si>
  <si>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</si>
  <si>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</si>
  <si>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</si>
  <si>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</si>
  <si>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</si>
  <si>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</si>
  <si>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</si>
  <si>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</si>
  <si>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</si>
  <si>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</si>
  <si>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</si>
  <si>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</si>
  <si>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</si>
  <si>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</si>
  <si>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</si>
  <si>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</si>
  <si>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</si>
  <si>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</si>
  <si>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</si>
  <si>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</si>
  <si>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</si>
  <si>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</si>
  <si>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</si>
  <si>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</si>
  <si>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</si>
  <si>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</si>
  <si>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</si>
  <si>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</si>
  <si>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</si>
  <si>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</si>
  <si>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</si>
  <si>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</si>
  <si>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</si>
  <si>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</si>
  <si>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</si>
  <si>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</si>
  <si>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</si>
  <si>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</si>
  <si>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</si>
  <si>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</si>
  <si>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</si>
  <si>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</si>
  <si>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</si>
  <si>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</si>
  <si>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</si>
  <si>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</si>
  <si>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</si>
  <si>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</si>
  <si>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</si>
  <si>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</si>
  <si>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</si>
  <si>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</si>
  <si>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</si>
  <si>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</si>
  <si>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</si>
  <si>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</si>
  <si>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</si>
  <si>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</si>
  <si>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</si>
  <si>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</si>
  <si>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</si>
  <si>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</si>
  <si>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</si>
  <si>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</si>
  <si>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</si>
  <si>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</si>
  <si>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</si>
  <si>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</si>
  <si>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</si>
  <si>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</si>
  <si>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</si>
  <si>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</si>
  <si>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</si>
  <si>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</si>
  <si>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</si>
  <si>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</si>
  <si>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</si>
  <si>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</si>
  <si>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</si>
  <si>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</si>
  <si>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</si>
  <si>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</si>
  <si>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</si>
  <si>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</si>
  <si>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</si>
  <si>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</si>
  <si>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</si>
  <si>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</si>
  <si>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</si>
  <si>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</si>
  <si>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</si>
  <si>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</si>
  <si>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</si>
  <si>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</si>
  <si>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</si>
  <si>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</si>
  <si>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</si>
  <si>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</si>
  <si>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</si>
  <si>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</si>
  <si>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</si>
  <si>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</si>
  <si>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</si>
  <si>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</si>
  <si>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</si>
  <si>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</si>
  <si>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</si>
  <si>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</si>
  <si>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</si>
  <si>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</si>
  <si>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</si>
  <si>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</si>
  <si>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</si>
  <si>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</si>
  <si>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</si>
  <si>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</si>
  <si>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</si>
  <si>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</si>
  <si>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</si>
  <si>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</si>
  <si>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</si>
  <si>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</si>
  <si>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</si>
  <si>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</si>
  <si>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</si>
  <si>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</si>
  <si>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</si>
  <si>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</si>
  <si>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</si>
  <si>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</si>
  <si>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</si>
  <si>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</si>
  <si>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</si>
  <si>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</si>
  <si>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</si>
  <si>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</si>
  <si>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</si>
  <si>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</si>
  <si>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</si>
  <si>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</si>
  <si>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</si>
  <si>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</si>
  <si>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</si>
  <si>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</si>
  <si>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</si>
  <si>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</si>
  <si>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</si>
  <si>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</si>
  <si>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</si>
  <si>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</si>
  <si>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</si>
  <si>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</si>
  <si>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</si>
  <si>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</si>
  <si>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</si>
  <si>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</si>
  <si>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</si>
  <si>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</si>
  <si>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</si>
  <si>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</si>
  <si>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</si>
  <si>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</si>
  <si>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</si>
  <si>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</si>
  <si>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</si>
  <si>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</si>
  <si>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</si>
  <si>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</si>
  <si>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</si>
  <si>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</si>
  <si>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</si>
  <si>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</si>
  <si>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</si>
  <si>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</si>
  <si>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</si>
  <si>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</si>
  <si>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</si>
  <si>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</si>
  <si>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</si>
  <si>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</si>
  <si>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</si>
  <si>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</si>
  <si>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</si>
  <si>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</si>
  <si>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</si>
  <si>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</si>
  <si>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</si>
  <si>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</si>
  <si>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</si>
  <si>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</si>
  <si>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</si>
  <si>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</si>
  <si>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</si>
  <si>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</si>
  <si>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</si>
  <si>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</si>
  <si>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</si>
  <si>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</si>
  <si>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</si>
  <si>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</si>
  <si>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</si>
  <si>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</si>
  <si>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</si>
  <si>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</si>
  <si>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</si>
  <si>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</si>
  <si>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</si>
  <si>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</si>
  <si>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</si>
  <si>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</si>
  <si>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</si>
  <si>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</si>
  <si>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</si>
  <si>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</si>
  <si>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</si>
  <si>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</si>
  <si>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</si>
  <si>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</si>
  <si>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</si>
  <si>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</si>
  <si>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</si>
  <si>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</si>
  <si>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</si>
  <si>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</si>
  <si>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</si>
  <si>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</si>
  <si>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</si>
  <si>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</si>
  <si>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</si>
  <si>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</si>
  <si>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</si>
  <si>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</si>
  <si>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</si>
  <si>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</si>
  <si>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</si>
  <si>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</si>
  <si>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</si>
  <si>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</si>
  <si>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</si>
  <si>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</si>
  <si>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</si>
  <si>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</si>
  <si>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</si>
  <si>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</si>
  <si>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</si>
  <si>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</si>
  <si>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</si>
  <si>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</si>
  <si>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</si>
  <si>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</si>
  <si>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</si>
  <si>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</si>
  <si>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</si>
  <si>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</si>
  <si>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</si>
  <si>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</si>
  <si>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</si>
  <si>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</si>
  <si>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</si>
  <si>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</si>
  <si>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</si>
  <si>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</si>
  <si>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</si>
  <si>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</si>
  <si>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</si>
  <si>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</si>
  <si>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</si>
  <si>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</si>
  <si>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</si>
  <si>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</si>
  <si>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</si>
  <si>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</si>
  <si>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</si>
  <si>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</si>
  <si>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</si>
  <si>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</si>
  <si>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</si>
  <si>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</si>
  <si>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</si>
  <si>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</si>
  <si>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</si>
  <si>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</si>
  <si>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</si>
  <si>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</si>
  <si>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</si>
  <si>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</si>
  <si>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</si>
  <si>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</si>
  <si>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</si>
  <si>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</si>
  <si>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</si>
  <si>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</si>
  <si>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</si>
  <si>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</si>
  <si>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</si>
  <si>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</si>
  <si>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</si>
  <si>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</si>
  <si>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</si>
  <si>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</si>
  <si>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</si>
  <si>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</si>
  <si>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</si>
  <si>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</si>
  <si>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</si>
  <si>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</si>
  <si>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</si>
  <si>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</si>
  <si>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</si>
  <si>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</si>
  <si>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</si>
  <si>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</si>
  <si>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</si>
  <si>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</si>
  <si>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</si>
  <si>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</si>
  <si>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</si>
  <si>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</si>
  <si>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</si>
  <si>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</si>
  <si>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</si>
  <si>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</si>
  <si>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</si>
  <si>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</si>
  <si>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</si>
  <si>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</si>
  <si>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</si>
  <si>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</si>
  <si>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</si>
  <si>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</si>
  <si>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</si>
  <si>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</si>
  <si>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</si>
  <si>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</si>
  <si>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</si>
  <si>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</si>
  <si>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</si>
  <si>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</si>
  <si>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</si>
  <si>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</si>
  <si>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</si>
  <si>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</si>
  <si>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</si>
  <si>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</si>
  <si>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</si>
  <si>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</si>
  <si>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</si>
  <si>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</si>
  <si>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</si>
  <si>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</si>
  <si>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</si>
  <si>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</si>
  <si>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</si>
  <si>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</si>
  <si>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</si>
  <si>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</si>
  <si>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</si>
  <si>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</si>
  <si>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</si>
  <si>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</si>
  <si>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</si>
  <si>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</si>
  <si>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</si>
  <si>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</si>
  <si>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</si>
  <si>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</si>
  <si>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</si>
  <si>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</si>
  <si>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</si>
  <si>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</si>
  <si>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</si>
  <si>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</si>
  <si>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</si>
  <si>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</si>
  <si>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</si>
  <si>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</si>
  <si>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</si>
  <si>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</si>
  <si>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</si>
  <si>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</si>
  <si>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</si>
  <si>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</si>
  <si>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</si>
  <si>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</si>
  <si>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</si>
  <si>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</si>
  <si>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</si>
  <si>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</si>
  <si>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</si>
  <si>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</si>
  <si>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</si>
  <si>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</si>
  <si>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</si>
  <si>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</si>
  <si>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</si>
  <si>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</si>
  <si>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</si>
  <si>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</si>
  <si>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</si>
  <si>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</si>
  <si>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</si>
  <si>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</si>
  <si>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</si>
  <si>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</si>
  <si>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</si>
  <si>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</si>
  <si>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</si>
  <si>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</si>
  <si>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</si>
  <si>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</si>
  <si>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</si>
  <si>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</si>
  <si>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</si>
  <si>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</si>
  <si>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</si>
  <si>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</si>
  <si>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</si>
  <si>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</si>
  <si>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</si>
  <si>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</si>
  <si>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</si>
  <si>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</si>
  <si>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</si>
  <si>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</si>
  <si>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</si>
  <si>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</si>
  <si>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</si>
  <si>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</si>
  <si>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</si>
  <si>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</si>
  <si>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</si>
  <si>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</si>
  <si>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</si>
  <si>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</si>
  <si>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</si>
  <si>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</si>
  <si>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</si>
  <si>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</si>
  <si>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</si>
  <si>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</si>
  <si>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</si>
  <si>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</si>
  <si>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</si>
  <si>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</si>
  <si>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</si>
  <si>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</si>
  <si>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</si>
  <si>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</si>
  <si>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</si>
  <si>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</si>
  <si>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</si>
  <si>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</si>
  <si>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</si>
  <si>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</si>
  <si>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</si>
  <si>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</si>
  <si>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</si>
  <si>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</si>
  <si>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</si>
  <si>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</si>
  <si>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</si>
  <si>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</si>
  <si>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</si>
  <si>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</si>
  <si>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</si>
  <si>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</si>
  <si>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</si>
  <si>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</si>
  <si>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</si>
  <si>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</si>
  <si>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</si>
  <si>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</si>
  <si>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</si>
  <si>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</si>
  <si>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</si>
  <si>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</si>
  <si>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</si>
  <si>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</si>
  <si>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</si>
  <si>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</si>
  <si>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</si>
  <si>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</si>
  <si>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</si>
  <si>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</si>
  <si>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</si>
  <si>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</si>
  <si>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</si>
  <si>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</si>
  <si>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</si>
  <si>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</si>
  <si>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</si>
  <si>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</si>
  <si>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</si>
  <si>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</si>
  <si>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</si>
  <si>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</si>
  <si>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</si>
  <si>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</si>
  <si>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</si>
  <si>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</si>
  <si>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</si>
  <si>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</si>
  <si>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</si>
  <si>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</si>
  <si>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</si>
  <si>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</si>
  <si>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</si>
  <si>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</si>
  <si>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</si>
  <si>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</si>
  <si>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</si>
  <si>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</si>
  <si>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</si>
  <si>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</si>
  <si>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</si>
  <si>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</si>
  <si>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</si>
  <si>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</si>
  <si>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</si>
  <si>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</si>
  <si>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</si>
  <si>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</si>
  <si>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</si>
  <si>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</si>
  <si>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</si>
  <si>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</si>
  <si>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</si>
  <si>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</si>
  <si>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</si>
  <si>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</si>
  <si>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</si>
  <si>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</si>
  <si>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</si>
  <si>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</si>
  <si>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</si>
  <si>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</si>
  <si>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</si>
  <si>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</si>
  <si>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</si>
  <si>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</si>
  <si>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</si>
  <si>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</si>
  <si>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</si>
  <si>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</si>
  <si>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</si>
  <si>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</si>
  <si>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</si>
  <si>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</si>
  <si>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</si>
  <si>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</si>
  <si>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</si>
  <si>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</si>
  <si>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</si>
  <si>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</si>
  <si>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</si>
  <si>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</si>
  <si>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</si>
  <si>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</si>
  <si>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</si>
  <si>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</si>
  <si>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</si>
  <si>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</si>
  <si>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</si>
  <si>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</si>
  <si>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</si>
  <si>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</si>
  <si>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</si>
  <si>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</si>
  <si>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</si>
  <si>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</si>
  <si>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</si>
  <si>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</si>
  <si>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</si>
  <si>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</si>
  <si>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</si>
  <si>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</si>
  <si>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</si>
  <si>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</si>
  <si>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</si>
  <si>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</si>
  <si>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</si>
  <si>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</si>
  <si>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</si>
  <si>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</si>
  <si>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</si>
  <si>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</si>
  <si>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</si>
  <si>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</si>
  <si>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</si>
  <si>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</si>
  <si>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</si>
  <si>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</si>
  <si>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</si>
  <si>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</si>
  <si>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</si>
  <si>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</si>
  <si>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</si>
  <si>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</si>
  <si>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</si>
  <si>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</si>
  <si>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</si>
  <si>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</si>
  <si>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</si>
  <si>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</si>
  <si>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</si>
  <si>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</si>
  <si>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</si>
  <si>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</si>
  <si>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</si>
  <si>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</si>
  <si>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</si>
  <si>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</si>
  <si>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</si>
  <si>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</si>
  <si>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</si>
  <si>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</si>
  <si>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</si>
  <si>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</si>
  <si>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</si>
  <si>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</si>
  <si>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</si>
  <si>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</si>
  <si>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</si>
  <si>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</si>
  <si>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</si>
  <si>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</si>
  <si>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</si>
  <si>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</si>
  <si>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</si>
  <si>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</si>
  <si>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</si>
  <si>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</si>
  <si>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</si>
  <si>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</si>
  <si>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</si>
  <si>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</si>
  <si>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</si>
  <si>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</si>
  <si>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</si>
  <si>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</si>
  <si>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</si>
  <si>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</si>
  <si>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</si>
  <si>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</si>
  <si>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</si>
  <si>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</si>
  <si>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</si>
  <si>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</si>
  <si>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</si>
  <si>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</si>
  <si>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</si>
  <si>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</si>
  <si>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</si>
  <si>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</si>
  <si>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</si>
  <si>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</si>
  <si>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</si>
  <si>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</si>
  <si>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</si>
  <si>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</si>
  <si>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</si>
  <si>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</si>
  <si>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</si>
  <si>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</si>
  <si>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</si>
  <si>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</si>
  <si>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</si>
  <si>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</si>
  <si>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</si>
  <si>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</si>
  <si>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</si>
  <si>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</si>
  <si>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</si>
  <si>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</si>
  <si>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</si>
  <si>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</si>
  <si>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</si>
  <si>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</si>
  <si>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</si>
  <si>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</si>
  <si>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</si>
  <si>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</si>
  <si>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</si>
  <si>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</si>
  <si>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</si>
  <si>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</si>
  <si>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</si>
  <si>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</si>
  <si>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</si>
  <si>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</si>
  <si>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</si>
  <si>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</si>
  <si>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</si>
  <si>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</si>
  <si>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</si>
  <si>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</si>
  <si>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</si>
  <si>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</si>
  <si>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</si>
  <si>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</si>
  <si>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</si>
  <si>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</si>
  <si>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</si>
  <si>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</si>
  <si>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</si>
  <si>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</si>
  <si>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</si>
  <si>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</si>
  <si>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</si>
  <si>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</si>
  <si>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</si>
  <si>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</si>
  <si>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</si>
  <si>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</si>
  <si>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</si>
  <si>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</si>
  <si>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</si>
  <si>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</si>
  <si>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</si>
  <si>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</si>
  <si>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</si>
  <si>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</si>
  <si>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</si>
  <si>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</si>
  <si>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</si>
  <si>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</si>
  <si>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</si>
  <si>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</si>
  <si>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</si>
  <si>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</si>
  <si>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</si>
  <si>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</si>
  <si>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</si>
  <si>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</si>
  <si>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</si>
  <si>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</si>
  <si>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</si>
  <si>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</si>
  <si>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</si>
  <si>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</si>
  <si>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</si>
  <si>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</si>
  <si>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</si>
  <si>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</si>
  <si>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</si>
  <si>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</si>
  <si>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</si>
  <si>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</si>
  <si>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</si>
  <si>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</si>
  <si>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</si>
  <si>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</si>
  <si>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</si>
  <si>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</si>
  <si>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</si>
  <si>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</si>
  <si>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</si>
  <si>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</si>
  <si>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</si>
  <si>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</si>
  <si>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</si>
  <si>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</si>
  <si>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</si>
  <si>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</si>
  <si>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</si>
  <si>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</si>
  <si>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</si>
  <si>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</si>
  <si>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</si>
  <si>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</si>
  <si>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</si>
  <si>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</si>
  <si>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</si>
  <si>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</si>
  <si>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</si>
  <si>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</si>
  <si>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</si>
  <si>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</si>
  <si>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</si>
  <si>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</si>
  <si>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</si>
  <si>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</si>
  <si>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</si>
  <si>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</si>
  <si>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</si>
  <si>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</si>
  <si>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</si>
  <si>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</si>
  <si>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</si>
  <si>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</si>
  <si>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</si>
  <si>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</si>
  <si>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</si>
  <si>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</si>
  <si>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</si>
  <si>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</si>
  <si>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</si>
  <si>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</si>
  <si>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</si>
  <si>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</si>
  <si>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</si>
  <si>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</si>
  <si>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</si>
  <si>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</si>
  <si>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</si>
  <si>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</si>
  <si>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</si>
  <si>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</si>
  <si>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</si>
  <si>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</si>
  <si>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</si>
  <si>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</si>
  <si>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</si>
  <si>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</si>
  <si>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</si>
  <si>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</si>
  <si>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</si>
  <si>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</si>
  <si>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</si>
  <si>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</si>
  <si>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</si>
  <si>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</si>
  <si>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</si>
  <si>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</si>
  <si>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</si>
  <si>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</si>
  <si>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</si>
  <si>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</si>
  <si>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</si>
  <si>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</si>
  <si>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</si>
  <si>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</si>
  <si>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</si>
  <si>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</si>
  <si>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</si>
  <si>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</si>
  <si>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</si>
  <si>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</si>
  <si>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</si>
  <si>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</si>
  <si>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</si>
  <si>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</si>
  <si>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</si>
  <si>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</si>
  <si>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</si>
  <si>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</si>
  <si>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</si>
  <si>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</si>
  <si>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</si>
  <si>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</si>
  <si>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</si>
  <si>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</si>
  <si>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</si>
  <si>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</si>
  <si>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</si>
  <si>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</si>
  <si>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</si>
  <si>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</si>
  <si>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</si>
  <si>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</si>
  <si>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</si>
  <si>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</si>
  <si>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</si>
  <si>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</si>
  <si>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</si>
  <si>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</si>
  <si>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</si>
  <si>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</si>
  <si>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</si>
  <si>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</si>
  <si>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</si>
  <si>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</si>
  <si>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</si>
  <si>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</si>
  <si>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</si>
  <si>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</si>
  <si>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</si>
  <si>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</si>
  <si>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</si>
  <si>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</si>
  <si>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</si>
  <si>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</si>
  <si>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</si>
  <si>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</si>
  <si>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</si>
  <si>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</si>
  <si>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</si>
  <si>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</si>
  <si>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</si>
  <si>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</si>
  <si>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</si>
  <si>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</si>
  <si>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</si>
  <si>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</si>
  <si>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</si>
  <si>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</si>
  <si>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</si>
  <si>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</si>
  <si>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</si>
  <si>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</si>
  <si>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</si>
  <si>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</si>
  <si>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</si>
  <si>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</si>
  <si>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</si>
  <si>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</si>
  <si>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</si>
  <si>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</si>
  <si>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</si>
  <si>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</si>
  <si>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</si>
  <si>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</si>
  <si>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</si>
  <si>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</si>
  <si>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</si>
  <si>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</si>
  <si>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</si>
  <si>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</si>
  <si>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</si>
  <si>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</si>
  <si>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</si>
  <si>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</si>
  <si>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</si>
  <si>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</si>
  <si>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</si>
  <si>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</si>
  <si>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</si>
  <si>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</si>
  <si>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</si>
  <si>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</si>
  <si>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</si>
  <si>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</si>
  <si>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</si>
  <si>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</si>
  <si>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</si>
  <si>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</si>
  <si>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</si>
  <si>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</si>
  <si>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</si>
  <si>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</si>
  <si>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</si>
  <si>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</si>
  <si>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</si>
  <si>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</si>
  <si>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</si>
  <si>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</si>
  <si>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</si>
  <si>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</si>
  <si>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</si>
  <si>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</si>
  <si>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</si>
  <si>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</si>
  <si>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</si>
  <si>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</si>
  <si>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</si>
  <si>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</si>
  <si>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</si>
  <si>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</si>
  <si>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</si>
  <si>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</si>
  <si>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</si>
  <si>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</si>
  <si>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</si>
  <si>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</si>
  <si>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</si>
  <si>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</si>
  <si>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</si>
  <si>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</si>
  <si>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</si>
  <si>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</si>
  <si>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</si>
  <si>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</si>
  <si>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</si>
  <si>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</si>
  <si>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</si>
  <si>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</si>
  <si>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</si>
  <si>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</si>
  <si>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</si>
  <si>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</si>
  <si>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</si>
  <si>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</si>
  <si>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</si>
  <si>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</si>
  <si>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</si>
  <si>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</si>
  <si>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</si>
  <si>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</si>
  <si>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</si>
  <si>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</si>
  <si>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</si>
  <si>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</si>
  <si>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</si>
  <si>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</si>
  <si>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</si>
  <si>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</si>
  <si>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</si>
  <si>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</si>
  <si>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</si>
  <si>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</si>
  <si>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</si>
  <si>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</si>
  <si>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</si>
  <si>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</si>
  <si>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</si>
  <si>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</si>
  <si>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</si>
  <si>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</si>
  <si>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</si>
  <si>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</si>
  <si>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</si>
  <si>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</si>
  <si>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</si>
  <si>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</si>
  <si>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</si>
  <si>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</si>
  <si>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</si>
  <si>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</si>
  <si>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</si>
  <si>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</si>
  <si>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</si>
  <si>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</si>
  <si>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</si>
  <si>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</si>
  <si>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</si>
  <si>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</si>
  <si>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</si>
  <si>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</si>
  <si>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</si>
  <si>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</si>
  <si>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</si>
  <si>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</si>
  <si>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</si>
  <si>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</si>
  <si>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</si>
  <si>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</si>
  <si>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</si>
  <si>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</si>
  <si>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</si>
  <si>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</si>
  <si>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</si>
  <si>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</si>
  <si>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</si>
  <si>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</si>
  <si>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</si>
  <si>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</si>
  <si>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</si>
  <si>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</si>
  <si>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</si>
  <si>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</si>
  <si>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</si>
  <si>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</si>
  <si>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</si>
  <si>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</si>
  <si>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</si>
  <si>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</si>
  <si>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</si>
  <si>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</si>
  <si>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</si>
  <si>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</si>
  <si>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</si>
  <si>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</si>
  <si>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</si>
  <si>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</si>
  <si>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</si>
  <si>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</si>
  <si>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</si>
  <si>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</si>
  <si>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</si>
  <si>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</si>
  <si>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</si>
  <si>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</si>
  <si>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</si>
  <si>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</si>
  <si>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</si>
  <si>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</si>
  <si>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</si>
  <si>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</si>
  <si>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</si>
  <si>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</si>
  <si>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</si>
  <si>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</si>
  <si>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</si>
  <si>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</si>
  <si>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</si>
  <si>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</si>
  <si>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</si>
  <si>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</si>
  <si>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</si>
  <si>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</si>
  <si>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</si>
  <si>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</si>
  <si>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</si>
  <si>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</si>
  <si>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</si>
  <si>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</si>
  <si>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</si>
  <si>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</si>
  <si>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</si>
  <si>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</si>
  <si>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</si>
  <si>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</si>
  <si>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</si>
  <si>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</si>
  <si>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</si>
  <si>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</si>
  <si>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</si>
  <si>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</si>
  <si>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</si>
  <si>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</si>
  <si>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</si>
  <si>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</si>
  <si>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</si>
  <si>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</si>
  <si>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</si>
  <si>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</si>
  <si>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</si>
  <si>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</si>
  <si>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</si>
  <si>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</si>
  <si>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</si>
  <si>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</si>
  <si>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</si>
  <si>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</si>
  <si>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</si>
  <si>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</si>
  <si>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</si>
  <si>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</si>
  <si>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</si>
  <si>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</si>
  <si>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</si>
  <si>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</si>
  <si>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</si>
  <si>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</si>
  <si>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</si>
  <si>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</si>
  <si>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</si>
  <si>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</si>
  <si>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</si>
  <si>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</si>
  <si>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</si>
  <si>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</si>
  <si>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</si>
  <si>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</si>
  <si>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</si>
  <si>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</si>
  <si>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</si>
  <si>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</si>
  <si>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</si>
  <si>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</si>
  <si>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</si>
  <si>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</si>
  <si>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</si>
  <si>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</si>
  <si>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</si>
  <si>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</si>
  <si>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</si>
  <si>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</si>
  <si>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</si>
  <si>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</si>
  <si>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</si>
  <si>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</si>
  <si>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</si>
  <si>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</si>
  <si>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</si>
  <si>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</si>
  <si>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</si>
  <si>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</si>
  <si>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</si>
  <si>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</si>
  <si>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</si>
  <si>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</si>
  <si>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</si>
  <si>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</si>
  <si>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</si>
  <si>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</si>
  <si>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</si>
  <si>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</si>
  <si>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</si>
  <si>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</si>
  <si>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</si>
  <si>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</si>
  <si>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</si>
  <si>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</si>
  <si>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</si>
  <si>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</si>
  <si>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</si>
  <si>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</si>
  <si>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</si>
  <si>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</si>
  <si>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</si>
  <si>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</si>
  <si>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</si>
  <si>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</si>
  <si>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</si>
  <si>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</si>
  <si>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</si>
  <si>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</si>
  <si>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</si>
  <si>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</si>
  <si>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</si>
  <si>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</si>
  <si>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</si>
  <si>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</si>
  <si>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</si>
  <si>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</si>
  <si>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</si>
  <si>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</si>
  <si>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</si>
  <si>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</si>
  <si>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</si>
  <si>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</si>
  <si>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</si>
  <si>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</si>
  <si>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</si>
  <si>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</si>
  <si>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</si>
  <si>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</si>
  <si>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</si>
  <si>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</si>
  <si>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</si>
  <si>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</si>
  <si>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</si>
  <si>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</si>
  <si>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</si>
  <si>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</si>
  <si>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</si>
  <si>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</si>
  <si>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</si>
  <si>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</si>
  <si>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</si>
  <si>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</si>
  <si>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</si>
  <si>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</si>
  <si>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</si>
  <si>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</si>
  <si>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</si>
  <si>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</si>
  <si>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</si>
  <si>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</si>
  <si>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</si>
  <si>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</si>
  <si>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</si>
  <si>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</si>
  <si>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</si>
  <si>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</si>
  <si>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</si>
  <si>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</si>
  <si>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</si>
  <si>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</si>
  <si>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</si>
  <si>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</si>
  <si>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</si>
  <si>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</si>
  <si>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</si>
  <si>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</si>
  <si>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</si>
  <si>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</si>
  <si>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</si>
  <si>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</si>
  <si>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</si>
  <si>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</si>
  <si>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</si>
  <si>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</si>
  <si>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</si>
  <si>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</si>
  <si>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</si>
  <si>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</si>
  <si>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</si>
  <si>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</si>
  <si>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</si>
  <si>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</si>
  <si>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</si>
  <si>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</si>
  <si>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</si>
  <si>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</si>
  <si>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</si>
  <si>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</si>
  <si>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</si>
  <si>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</si>
  <si>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</si>
  <si>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</si>
  <si>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</si>
  <si>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</si>
  <si>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</si>
  <si>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</si>
  <si>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</si>
  <si>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</si>
  <si>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</si>
  <si>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</si>
  <si>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</si>
  <si>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</si>
  <si>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</si>
  <si>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</si>
  <si>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</si>
  <si>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</si>
  <si>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</si>
  <si>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</si>
  <si>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</si>
  <si>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</si>
  <si>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</si>
  <si>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</si>
  <si>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</si>
  <si>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</si>
  <si>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</si>
  <si>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</si>
  <si>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</si>
  <si>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</si>
  <si>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</si>
  <si>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</si>
  <si>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</si>
  <si>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</si>
  <si>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</si>
  <si>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</si>
  <si>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</si>
  <si>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</si>
  <si>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</si>
  <si>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</si>
  <si>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</si>
  <si>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</si>
  <si>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</si>
  <si>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</si>
  <si>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</si>
  <si>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</si>
  <si>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</si>
  <si>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</si>
  <si>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</si>
  <si>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</si>
  <si>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</si>
  <si>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</si>
  <si>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</si>
  <si>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</si>
  <si>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</si>
  <si>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</si>
  <si>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</si>
  <si>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</si>
  <si>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</si>
  <si>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</si>
  <si>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</si>
  <si>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</si>
  <si>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</si>
  <si>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</si>
  <si>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</si>
  <si>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</si>
  <si>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</si>
  <si>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</si>
  <si>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</si>
  <si>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</si>
  <si>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</si>
  <si>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</si>
  <si>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</si>
  <si>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</si>
  <si>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</si>
  <si>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</si>
  <si>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</si>
  <si>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</si>
  <si>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</si>
  <si>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</si>
  <si>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</si>
  <si>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</si>
  <si>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</si>
  <si>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</si>
  <si>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</si>
  <si>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</si>
  <si>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</si>
  <si>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</si>
  <si>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</si>
  <si>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</si>
  <si>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</si>
  <si>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</si>
  <si>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</si>
  <si>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</si>
  <si>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</si>
  <si>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</si>
  <si>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</si>
  <si>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</si>
  <si>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</si>
  <si>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</si>
  <si>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</si>
  <si>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</si>
  <si>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</si>
  <si>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</si>
  <si>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</si>
  <si>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</si>
  <si>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</si>
  <si>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</si>
  <si>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</si>
  <si>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</si>
  <si>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</si>
  <si>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</si>
  <si>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</si>
  <si>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</si>
  <si>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</si>
  <si>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</si>
  <si>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</si>
  <si>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</si>
  <si>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</si>
  <si>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</si>
  <si>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</si>
  <si>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</si>
  <si>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</si>
  <si>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</si>
  <si>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</si>
  <si>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</si>
  <si>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</si>
  <si>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</si>
  <si>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</si>
  <si>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</si>
  <si>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</si>
  <si>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</si>
  <si>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</si>
  <si>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</si>
  <si>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</si>
  <si>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</si>
  <si>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</si>
  <si>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</si>
  <si>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</si>
  <si>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</si>
  <si>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</si>
  <si>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</si>
  <si>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</si>
  <si>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</si>
  <si>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</si>
  <si>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</si>
  <si>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</si>
  <si>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</si>
  <si>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</si>
  <si>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</si>
  <si>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</si>
  <si>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</si>
  <si>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</si>
  <si>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</si>
  <si>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</si>
  <si>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</si>
  <si>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</si>
  <si>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</si>
  <si>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</si>
  <si>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</si>
  <si>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</si>
  <si>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</si>
  <si>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</si>
  <si>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</si>
  <si>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</si>
  <si>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</si>
  <si>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</si>
  <si>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</si>
  <si>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</si>
  <si>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</si>
  <si>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</si>
  <si>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</si>
  <si>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</si>
  <si>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</si>
  <si>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</si>
  <si>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</si>
  <si>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</si>
  <si>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</si>
  <si>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</si>
  <si>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</si>
  <si>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</si>
  <si>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</si>
  <si>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</si>
  <si>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</si>
  <si>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</si>
  <si>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</si>
  <si>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</si>
  <si>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</si>
  <si>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</si>
  <si>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</si>
  <si>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</si>
  <si>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</si>
  <si>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</si>
  <si>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</si>
  <si>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</si>
  <si>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</si>
  <si>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</si>
  <si>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</si>
  <si>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</si>
  <si>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</si>
  <si>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</si>
  <si>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</si>
  <si>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</si>
  <si>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</si>
  <si>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</si>
  <si>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</si>
  <si>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</si>
  <si>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</si>
  <si>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</si>
  <si>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</si>
  <si>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</si>
  <si>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</si>
  <si>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</si>
  <si>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</si>
  <si>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</si>
  <si>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</si>
  <si>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</si>
  <si>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</si>
  <si>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</si>
  <si>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</si>
  <si>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</si>
  <si>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</si>
  <si>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</si>
  <si>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</si>
  <si>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</si>
  <si>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</si>
  <si>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</si>
  <si>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</si>
  <si>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</si>
  <si>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</si>
  <si>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</si>
  <si>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</si>
  <si>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</si>
  <si>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</si>
  <si>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</si>
  <si>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</si>
  <si>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</si>
  <si>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</si>
  <si>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</si>
  <si>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</si>
  <si>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</si>
  <si>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</si>
  <si>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</si>
  <si>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</si>
  <si>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</si>
  <si>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</si>
  <si>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</si>
  <si>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</si>
  <si>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</si>
  <si>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</si>
  <si>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</si>
  <si>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</si>
  <si>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</si>
  <si>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</si>
  <si>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</si>
  <si>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</si>
  <si>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</si>
  <si>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</si>
  <si>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</si>
  <si>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</si>
  <si>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</si>
  <si>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</si>
  <si>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</si>
  <si>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</si>
  <si>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</si>
  <si>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</si>
  <si>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</si>
  <si>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</si>
  <si>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</si>
  <si>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</si>
  <si>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</si>
  <si>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</si>
  <si>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</si>
  <si>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</si>
  <si>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</si>
  <si>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</si>
  <si>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</si>
  <si>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</si>
  <si>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</si>
  <si>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</si>
  <si>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</si>
  <si>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</si>
  <si>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</si>
  <si>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</si>
  <si>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</si>
  <si>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</si>
  <si>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</si>
  <si>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</si>
  <si>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</si>
  <si>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</si>
  <si>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</si>
  <si>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</si>
  <si>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</si>
  <si>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</si>
  <si>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</si>
  <si>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</si>
  <si>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</si>
  <si>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</si>
  <si>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</si>
  <si>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</si>
  <si>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</si>
  <si>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</si>
  <si>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</si>
  <si>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</si>
  <si>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</si>
  <si>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</si>
  <si>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</si>
  <si>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</si>
  <si>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</si>
  <si>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</si>
  <si>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</si>
  <si>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</si>
  <si>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</si>
  <si>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</si>
  <si>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</si>
  <si>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</si>
  <si>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</si>
  <si>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</si>
  <si>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</si>
  <si>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</si>
  <si>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</si>
  <si>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</si>
  <si>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</si>
  <si>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</si>
  <si>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</si>
  <si>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</si>
  <si>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</si>
  <si>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</si>
  <si>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</si>
  <si>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</si>
  <si>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</si>
  <si>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</si>
  <si>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</si>
  <si>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</si>
  <si>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</si>
  <si>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</si>
  <si>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</si>
  <si>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</si>
  <si>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</si>
  <si>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</si>
  <si>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</si>
  <si>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</si>
  <si>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</si>
  <si>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</si>
  <si>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</si>
  <si>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</si>
  <si>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</si>
  <si>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</si>
  <si>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</si>
  <si>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</si>
  <si>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</si>
  <si>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</si>
  <si>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</si>
  <si>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</si>
  <si>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</si>
  <si>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</si>
  <si>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</si>
  <si>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</si>
  <si>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</si>
  <si>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</si>
  <si>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</si>
  <si>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</si>
  <si>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</si>
  <si>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</si>
  <si>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</si>
  <si>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</si>
  <si>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</si>
  <si>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</si>
  <si>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</si>
  <si>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</si>
  <si>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</si>
  <si>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</si>
  <si>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</si>
  <si>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</si>
  <si>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</si>
  <si>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</si>
  <si>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</si>
  <si>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</si>
  <si>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</si>
  <si>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</si>
  <si>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</si>
  <si>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</si>
  <si>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</si>
  <si>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</si>
  <si>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</si>
  <si>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</si>
  <si>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</si>
  <si>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</si>
  <si>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</si>
  <si>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</si>
  <si>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</si>
  <si>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</si>
  <si>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</si>
  <si>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</si>
  <si>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</si>
  <si>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</si>
  <si>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</si>
  <si>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</si>
  <si>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</si>
  <si>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</si>
  <si>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</si>
  <si>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</si>
  <si>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</si>
  <si>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</si>
  <si>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</si>
  <si>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</si>
  <si>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</si>
  <si>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</si>
  <si>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</si>
  <si>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</si>
  <si>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</si>
  <si>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</si>
  <si>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</si>
  <si>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</si>
  <si>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</si>
  <si>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</si>
  <si>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</si>
  <si>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</si>
  <si>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</si>
  <si>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</si>
  <si>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</si>
  <si>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</si>
  <si>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</si>
  <si>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</si>
  <si>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</si>
  <si>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</si>
  <si>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</si>
  <si>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</si>
  <si>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</si>
  <si>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</si>
  <si>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</si>
  <si>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</si>
  <si>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</si>
  <si>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</si>
  <si>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</si>
  <si>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</si>
  <si>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</si>
  <si>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</si>
  <si>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</si>
  <si>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</si>
  <si>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</si>
  <si>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</si>
  <si>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</si>
  <si>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</si>
  <si>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</si>
  <si>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</si>
  <si>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</si>
  <si>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</si>
  <si>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</si>
  <si>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</si>
  <si>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</si>
  <si>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</si>
  <si>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</si>
  <si>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</si>
  <si>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</si>
  <si>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</si>
  <si>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</si>
  <si>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</si>
  <si>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</si>
  <si>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</si>
  <si>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</si>
  <si>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</si>
  <si>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</si>
  <si>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</si>
  <si>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</si>
  <si>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</si>
  <si>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</si>
  <si>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</si>
  <si>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</si>
  <si>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</si>
  <si>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</si>
  <si>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</si>
  <si>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</si>
  <si>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</si>
  <si>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</si>
  <si>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</si>
  <si>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</si>
  <si>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</si>
  <si>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</si>
  <si>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</si>
  <si>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</si>
  <si>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</si>
  <si>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</si>
  <si>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</si>
  <si>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</si>
  <si>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</si>
  <si>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</si>
  <si>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</si>
  <si>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</si>
  <si>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</si>
  <si>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</si>
  <si>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</si>
  <si>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</si>
  <si>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</si>
  <si>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</si>
  <si>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</si>
  <si>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</si>
  <si>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</si>
  <si>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</si>
  <si>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</si>
  <si>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</si>
  <si>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</si>
  <si>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</si>
  <si>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</si>
  <si>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</si>
  <si>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</si>
  <si>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</si>
  <si>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</si>
  <si>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</si>
  <si>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</si>
  <si>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</si>
  <si>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</si>
  <si>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</si>
  <si>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</si>
  <si>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</si>
  <si>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</si>
  <si>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</si>
  <si>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</si>
  <si>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</si>
  <si>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</si>
  <si>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</si>
  <si>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</si>
  <si>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</si>
  <si>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</si>
  <si>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</si>
  <si>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</si>
  <si>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</si>
  <si>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</si>
  <si>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</si>
  <si>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</si>
  <si>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</si>
  <si>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</si>
  <si>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</si>
  <si>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</si>
  <si>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</si>
  <si>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</si>
  <si>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</si>
  <si>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</si>
  <si>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</si>
  <si>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</si>
  <si>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</si>
  <si>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</si>
  <si>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</si>
  <si>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</si>
  <si>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</si>
  <si>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</si>
  <si>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</si>
  <si>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</si>
  <si>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</si>
  <si>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</si>
  <si>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</si>
  <si>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</si>
  <si>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</si>
  <si>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</si>
  <si>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</si>
  <si>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</si>
  <si>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</si>
  <si>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</si>
  <si>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</si>
  <si>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</si>
  <si>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</si>
  <si>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</si>
  <si>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</si>
  <si>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</si>
  <si>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</si>
  <si>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</si>
  <si>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</si>
  <si>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</si>
  <si>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</si>
  <si>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</si>
  <si>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</si>
  <si>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</si>
  <si>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</si>
  <si>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</si>
  <si>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</si>
  <si>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</si>
  <si>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</si>
  <si>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</si>
  <si>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</si>
  <si>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</si>
  <si>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</si>
  <si>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</si>
  <si>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</si>
  <si>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</si>
  <si>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</si>
  <si>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</si>
  <si>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</si>
  <si>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</si>
  <si>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</si>
  <si>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</si>
  <si>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</si>
  <si>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</si>
  <si>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</si>
  <si>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</si>
  <si>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</si>
  <si>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</si>
  <si>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</si>
  <si>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</si>
  <si>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</si>
  <si>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</si>
  <si>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</si>
  <si>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</si>
  <si>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</si>
  <si>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</si>
  <si>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</si>
  <si>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</si>
  <si>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</si>
  <si>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</si>
  <si>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</si>
  <si>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</si>
  <si>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</si>
  <si>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</si>
  <si>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</si>
  <si>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</si>
  <si>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</si>
  <si>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</si>
  <si>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</si>
  <si>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</si>
  <si>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</si>
  <si>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</si>
  <si>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</si>
  <si>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</si>
  <si>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</si>
  <si>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</si>
  <si>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</si>
  <si>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</si>
  <si>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</si>
  <si>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</si>
  <si>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</si>
  <si>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</si>
  <si>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</si>
  <si>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</si>
  <si>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</si>
  <si>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</si>
  <si>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</si>
  <si>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</si>
  <si>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</si>
  <si>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</si>
  <si>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</si>
  <si>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</si>
  <si>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</si>
  <si>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</si>
  <si>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</si>
  <si>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</si>
  <si>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</si>
  <si>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</si>
  <si>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</si>
  <si>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</si>
  <si>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</si>
  <si>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</si>
  <si>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</si>
  <si>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</si>
  <si>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</si>
  <si>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</si>
  <si>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</si>
  <si>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</si>
  <si>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</si>
  <si>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</si>
  <si>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</si>
  <si>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</si>
  <si>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</si>
  <si>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</si>
  <si>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</si>
  <si>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</si>
  <si>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</si>
  <si>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</si>
  <si>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</si>
  <si>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</si>
  <si>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</si>
  <si>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</si>
  <si>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</si>
  <si>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</si>
  <si>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</si>
  <si>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</si>
  <si>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</si>
  <si>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</si>
  <si>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</si>
  <si>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</si>
  <si>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</si>
  <si>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</si>
  <si>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</si>
  <si>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</si>
  <si>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</si>
  <si>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</si>
  <si>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</si>
  <si>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</si>
  <si>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</si>
  <si>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</si>
  <si>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</si>
  <si>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</si>
  <si>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</si>
  <si>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</si>
  <si>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</si>
  <si>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</si>
  <si>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</si>
  <si>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</si>
  <si>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</si>
  <si>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</si>
  <si>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</si>
  <si>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</si>
  <si>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</si>
  <si>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</si>
  <si>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</si>
  <si>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</si>
  <si>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</si>
  <si>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</si>
  <si>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</si>
  <si>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</si>
  <si>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</si>
  <si>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</si>
  <si>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</si>
  <si>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</si>
  <si>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</si>
  <si>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</si>
  <si>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</si>
  <si>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</si>
  <si>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</si>
  <si>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</si>
  <si>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</si>
  <si>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</si>
  <si>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</si>
  <si>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</si>
  <si>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</si>
  <si>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</si>
  <si>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</si>
  <si>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</si>
  <si>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</si>
  <si>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</si>
  <si>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</si>
  <si>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</si>
  <si>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</si>
  <si>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</si>
  <si>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</si>
  <si>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</si>
  <si>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</si>
  <si>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</si>
  <si>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</si>
  <si>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</si>
  <si>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</si>
  <si>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</si>
  <si>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</si>
  <si>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</si>
  <si>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</si>
  <si>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</si>
  <si>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</si>
  <si>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</si>
  <si>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</si>
  <si>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</si>
  <si>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</si>
  <si>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</si>
  <si>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</si>
  <si>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</si>
  <si>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</si>
  <si>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</si>
  <si>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</si>
  <si>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</si>
  <si>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</si>
  <si>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</si>
  <si>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</si>
  <si>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</si>
  <si>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</si>
  <si>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</si>
  <si>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</si>
  <si>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</si>
  <si>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</si>
  <si>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</si>
  <si>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</si>
  <si>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</si>
  <si>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</si>
  <si>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</si>
  <si>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</si>
  <si>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</si>
  <si>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</si>
  <si>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</si>
  <si>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</si>
  <si>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</si>
  <si>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</si>
  <si>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</si>
  <si>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</si>
  <si>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</si>
  <si>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</si>
  <si>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</si>
  <si>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</si>
  <si>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</si>
  <si>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</si>
  <si>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</si>
  <si>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</si>
  <si>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</si>
  <si>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</si>
  <si>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</si>
  <si>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</si>
  <si>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</si>
  <si>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</si>
  <si>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</si>
  <si>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</si>
  <si>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</si>
  <si>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</si>
  <si>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</si>
  <si>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</si>
  <si>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</si>
  <si>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</si>
  <si>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</si>
  <si>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</si>
  <si>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</si>
  <si>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</si>
  <si>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</si>
  <si>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</si>
  <si>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</si>
  <si>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</si>
  <si>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</si>
  <si>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</si>
  <si>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</si>
  <si>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</si>
  <si>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</si>
  <si>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</si>
  <si>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</si>
  <si>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</si>
  <si>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</si>
  <si>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</si>
  <si>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</si>
  <si>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</si>
  <si>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</si>
  <si>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</si>
  <si>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</si>
  <si>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</si>
  <si>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</si>
  <si>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</si>
  <si>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</si>
  <si>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</si>
  <si>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</si>
  <si>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</si>
  <si>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</si>
  <si>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</si>
  <si>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</si>
  <si>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</si>
  <si>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</si>
  <si>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</si>
  <si>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</si>
  <si>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</si>
  <si>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</si>
  <si>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</si>
  <si>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</si>
  <si>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</si>
  <si>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</si>
  <si>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</si>
  <si>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</si>
  <si>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</si>
  <si>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</si>
  <si>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</si>
  <si>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</si>
  <si>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</si>
  <si>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</si>
  <si>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</si>
  <si>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</si>
  <si>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</si>
  <si>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</si>
  <si>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</si>
  <si>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</si>
  <si>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</si>
  <si>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</si>
  <si>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</si>
  <si>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</si>
  <si>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</si>
  <si>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</si>
  <si>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</si>
  <si>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</si>
  <si>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</si>
  <si>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</si>
  <si>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</si>
  <si>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</si>
  <si>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</si>
  <si>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</si>
  <si>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</si>
  <si>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</si>
  <si>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</si>
  <si>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</si>
  <si>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</si>
  <si>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</si>
  <si>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</si>
  <si>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</si>
  <si>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</si>
  <si>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</si>
  <si>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</si>
  <si>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</si>
  <si>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</si>
  <si>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</si>
  <si>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</si>
  <si>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</si>
  <si>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</si>
  <si>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</si>
  <si>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</si>
  <si>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</si>
  <si>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</si>
  <si>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</si>
  <si>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</si>
  <si>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</si>
  <si>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</si>
  <si>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</si>
  <si>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</si>
  <si>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</si>
  <si>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</si>
  <si>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</si>
  <si>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</si>
  <si>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</si>
  <si>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</si>
  <si>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</si>
  <si>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</si>
  <si>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</si>
  <si>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</si>
  <si>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</si>
  <si>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</si>
  <si>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</si>
  <si>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</si>
  <si>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</si>
  <si>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</si>
  <si>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</si>
  <si>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</si>
  <si>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</si>
  <si>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</si>
  <si>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</si>
  <si>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</si>
  <si>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</si>
  <si>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</si>
  <si>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</si>
  <si>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</si>
  <si>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</si>
  <si>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</si>
  <si>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</si>
  <si>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</si>
  <si>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</si>
  <si>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</si>
  <si>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</si>
  <si>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</si>
  <si>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</si>
  <si>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</si>
  <si>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</si>
  <si>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</si>
  <si>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</si>
  <si>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</si>
  <si>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</si>
  <si>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</si>
  <si>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</si>
  <si>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</si>
  <si>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</si>
  <si>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</si>
  <si>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</si>
  <si>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</si>
  <si>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</si>
  <si>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</si>
  <si>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</si>
  <si>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</si>
  <si>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</si>
  <si>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</si>
  <si>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</si>
  <si>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</si>
  <si>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</si>
  <si>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</si>
  <si>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</si>
  <si>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</si>
  <si>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</si>
  <si>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</si>
  <si>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</si>
  <si>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</si>
  <si>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</si>
  <si>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</si>
  <si>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</si>
  <si>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</si>
  <si>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</si>
  <si>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</si>
  <si>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</si>
  <si>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</si>
  <si>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</si>
  <si>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</si>
  <si>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</si>
  <si>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</si>
  <si>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</si>
  <si>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</si>
  <si>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</si>
  <si>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</si>
  <si>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</si>
  <si>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</si>
  <si>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</si>
  <si>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</si>
  <si>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</si>
  <si>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</si>
  <si>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</si>
  <si>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</si>
  <si>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</si>
  <si>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</si>
  <si>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</si>
  <si>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</si>
  <si>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</si>
  <si>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</si>
  <si>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</si>
  <si>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</si>
  <si>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</si>
  <si>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</si>
  <si>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</si>
  <si>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</si>
  <si>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</si>
  <si>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</si>
  <si>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</si>
  <si>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</si>
  <si>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</si>
  <si>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</si>
  <si>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</si>
  <si>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</si>
  <si>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</si>
  <si>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</si>
  <si>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</si>
  <si>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</si>
  <si>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</si>
  <si>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</si>
  <si>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</si>
  <si>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</si>
  <si>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</si>
  <si>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</si>
  <si>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</si>
  <si>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</si>
  <si>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</si>
  <si>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</si>
  <si>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</si>
  <si>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</si>
  <si>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</si>
  <si>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</si>
  <si>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</si>
  <si>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</si>
  <si>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</si>
  <si>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</si>
  <si>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</si>
  <si>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</si>
  <si>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</si>
  <si>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</si>
  <si>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</si>
  <si>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</si>
  <si>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</si>
  <si>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</si>
  <si>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</si>
  <si>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</si>
  <si>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</si>
  <si>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</si>
  <si>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</si>
  <si>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</si>
  <si>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</si>
  <si>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</si>
  <si>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</si>
  <si>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</si>
  <si>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</si>
  <si>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</si>
  <si>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</si>
  <si>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</si>
  <si>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</si>
  <si>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</si>
  <si>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</si>
  <si>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</si>
  <si>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</si>
  <si>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</si>
  <si>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</si>
  <si>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</si>
  <si>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</si>
  <si>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</si>
  <si>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</si>
  <si>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</si>
  <si>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</si>
  <si>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</si>
  <si>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</si>
  <si>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</si>
  <si>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</si>
  <si>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</si>
  <si>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</si>
  <si>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</si>
  <si>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</si>
  <si>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</si>
  <si>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</si>
  <si>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</si>
  <si>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</si>
  <si>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</si>
  <si>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</si>
  <si>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</si>
  <si>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</si>
  <si>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</si>
  <si>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</si>
  <si>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</si>
  <si>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</si>
  <si>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</si>
  <si>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</si>
  <si>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</si>
  <si>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</si>
  <si>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</si>
  <si>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</si>
  <si>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</si>
  <si>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</si>
  <si>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</si>
  <si>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</si>
  <si>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</si>
  <si>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</si>
  <si>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</si>
  <si>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</si>
  <si>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</si>
  <si>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</si>
  <si>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</si>
  <si>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</si>
  <si>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</si>
  <si>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</si>
  <si>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</si>
  <si>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</si>
  <si>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</si>
  <si>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</si>
  <si>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</si>
  <si>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</si>
  <si>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</si>
  <si>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</si>
  <si>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</si>
  <si>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</si>
  <si>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</si>
  <si>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</si>
  <si>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</si>
  <si>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</si>
  <si>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</si>
  <si>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</si>
  <si>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</si>
  <si>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</si>
  <si>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</si>
  <si>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</si>
  <si>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</si>
  <si>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</si>
  <si>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</si>
  <si>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</si>
  <si>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</si>
  <si>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</si>
  <si>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</si>
  <si>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</si>
  <si>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</si>
  <si>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</si>
  <si>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</si>
  <si>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</si>
  <si>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</si>
  <si>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</si>
  <si>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</si>
  <si>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</si>
  <si>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</si>
  <si>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</si>
  <si>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</si>
  <si>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</si>
  <si>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</si>
  <si>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</si>
  <si>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</si>
  <si>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</si>
  <si>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</si>
  <si>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</si>
  <si>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</si>
  <si>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</si>
  <si>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</si>
  <si>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</si>
  <si>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</si>
  <si>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</si>
  <si>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</si>
  <si>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</si>
  <si>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</si>
  <si>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</si>
  <si>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</si>
  <si>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</si>
  <si>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</si>
  <si>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</si>
  <si>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</si>
  <si>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</si>
  <si>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</si>
  <si>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</si>
  <si>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</si>
  <si>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</si>
  <si>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</si>
  <si>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</si>
  <si>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</si>
  <si>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</si>
  <si>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</si>
  <si>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</si>
  <si>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</si>
  <si>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</si>
  <si>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</si>
  <si>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</si>
  <si>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</si>
  <si>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</si>
  <si>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</si>
  <si>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</si>
  <si>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</si>
  <si>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</si>
  <si>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</si>
  <si>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</si>
  <si>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</si>
  <si>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</si>
  <si>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</si>
  <si>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</si>
  <si>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</si>
  <si>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</si>
  <si>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</si>
  <si>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</si>
  <si>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</si>
  <si>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</si>
  <si>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</si>
  <si>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</si>
  <si>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</si>
  <si>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</si>
  <si>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</si>
  <si>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</si>
  <si>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</si>
  <si>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</si>
  <si>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</si>
  <si>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</si>
  <si>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</si>
  <si>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</si>
  <si>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</si>
  <si>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</si>
  <si>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</si>
  <si>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</si>
  <si>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</si>
  <si>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</si>
  <si>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</si>
  <si>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</si>
  <si>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</si>
  <si>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</si>
  <si>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</si>
  <si>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</si>
  <si>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</si>
  <si>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</si>
  <si>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</si>
  <si>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</si>
  <si>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</si>
  <si>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</si>
  <si>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</si>
  <si>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</si>
  <si>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</si>
  <si>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</si>
  <si>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</si>
  <si>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</si>
  <si>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</si>
  <si>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</si>
  <si>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</si>
  <si>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</si>
  <si>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</si>
  <si>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</si>
  <si>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</si>
  <si>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</si>
  <si>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</si>
  <si>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</si>
  <si>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</si>
  <si>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</si>
  <si>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</si>
  <si>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</si>
  <si>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</si>
  <si>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</si>
  <si>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</si>
  <si>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</si>
  <si>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</si>
  <si>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</si>
  <si>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</si>
  <si>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</si>
  <si>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</si>
  <si>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</si>
  <si>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</si>
  <si>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</si>
  <si>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</si>
  <si>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</si>
  <si>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</si>
  <si>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</si>
  <si>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</si>
  <si>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</si>
  <si>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</si>
  <si>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</si>
  <si>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</si>
  <si>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</si>
  <si>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</si>
  <si>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</si>
  <si>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</si>
  <si>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</si>
  <si>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</si>
  <si>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</si>
  <si>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</si>
  <si>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</si>
  <si>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</si>
  <si>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</si>
  <si>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</si>
  <si>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</si>
  <si>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</si>
  <si>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</si>
  <si>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</si>
  <si>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</si>
  <si>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</si>
  <si>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</si>
  <si>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</si>
  <si>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</si>
  <si>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</si>
  <si>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</si>
  <si>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</si>
  <si>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</si>
  <si>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</si>
  <si>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</si>
  <si>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</si>
  <si>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</si>
  <si>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</si>
  <si>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</si>
  <si>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</si>
  <si>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</si>
  <si>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</si>
  <si>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</si>
  <si>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</si>
  <si>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</si>
  <si>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</si>
  <si>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</si>
  <si>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</si>
  <si>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</si>
  <si>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</si>
  <si>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</si>
  <si>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</si>
  <si>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</si>
  <si>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</si>
  <si>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</si>
  <si>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</si>
  <si>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</si>
  <si>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</si>
  <si>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</si>
  <si>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</si>
  <si>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</si>
  <si>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</si>
  <si>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</si>
  <si>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</si>
  <si>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</si>
  <si>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</si>
  <si>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</si>
  <si>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</si>
  <si>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</si>
  <si>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</si>
  <si>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</si>
  <si>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</si>
  <si>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</si>
  <si>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</si>
  <si>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</si>
  <si>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</si>
  <si>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</si>
  <si>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</si>
  <si>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</si>
  <si>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</si>
  <si>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</si>
  <si>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</si>
  <si>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</si>
  <si>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</si>
  <si>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</si>
  <si>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</si>
  <si>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</si>
  <si>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</si>
  <si>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</si>
  <si>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</si>
  <si>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</si>
  <si>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</si>
  <si>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</si>
  <si>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</si>
  <si>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</si>
  <si>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</si>
  <si>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</si>
  <si>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</si>
  <si>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</si>
  <si>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</si>
  <si>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</si>
  <si>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</si>
  <si>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</si>
  <si>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</si>
  <si>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</si>
  <si>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</si>
  <si>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</si>
  <si>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</si>
  <si>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</si>
  <si>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</si>
  <si>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</si>
  <si>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</si>
  <si>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</si>
  <si>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</si>
  <si>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</si>
  <si>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</si>
  <si>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</si>
  <si>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</si>
  <si>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</si>
  <si>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</si>
  <si>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</si>
  <si>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</si>
  <si>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</si>
  <si>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</si>
  <si>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</si>
  <si>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</si>
  <si>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</si>
  <si>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</si>
  <si>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</si>
  <si>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</si>
  <si>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</si>
  <si>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</si>
  <si>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</si>
  <si>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</si>
  <si>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</si>
  <si>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</si>
  <si>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</si>
  <si>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</si>
  <si>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</si>
  <si>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</si>
  <si>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</si>
  <si>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</si>
  <si>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</si>
  <si>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</si>
  <si>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</si>
  <si>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</si>
  <si>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</si>
  <si>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</si>
  <si>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</si>
  <si>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</si>
  <si>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</si>
  <si>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</si>
  <si>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</si>
  <si>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</si>
  <si>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</si>
  <si>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</si>
  <si>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</si>
  <si>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</si>
  <si>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</si>
  <si>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</si>
  <si>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</si>
  <si>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</si>
  <si>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</si>
  <si>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</si>
  <si>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</si>
  <si>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</si>
  <si>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</si>
  <si>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</si>
  <si>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</si>
  <si>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</si>
  <si>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</si>
  <si>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</si>
  <si>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</si>
  <si>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</si>
  <si>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</si>
  <si>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</si>
  <si>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</si>
  <si>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</si>
  <si>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</si>
  <si>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</si>
  <si>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</si>
  <si>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</si>
  <si>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</si>
  <si>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</si>
  <si>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</si>
  <si>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</si>
  <si>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</si>
  <si>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</si>
  <si>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</si>
  <si>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</si>
  <si>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</si>
  <si>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</si>
  <si>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</si>
  <si>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</si>
  <si>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</si>
  <si>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</si>
  <si>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</si>
  <si>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</si>
  <si>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</si>
  <si>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</si>
  <si>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</si>
  <si>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</si>
  <si>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</si>
  <si>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</si>
  <si>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</si>
  <si>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</si>
  <si>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</si>
  <si>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</si>
  <si>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</si>
  <si>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</si>
  <si>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</si>
  <si>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</si>
  <si>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</si>
  <si>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</si>
  <si>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</si>
  <si>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</si>
  <si>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</si>
  <si>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</si>
  <si>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</si>
  <si>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</si>
  <si>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</si>
  <si>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</si>
  <si>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</si>
  <si>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</si>
  <si>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</si>
  <si>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</si>
  <si>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</si>
  <si>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</si>
  <si>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</si>
  <si>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</si>
  <si>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</si>
  <si>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</si>
  <si>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</si>
  <si>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</si>
  <si>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</si>
  <si>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</si>
  <si>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</si>
  <si>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</si>
  <si>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</si>
  <si>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</si>
  <si>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</si>
  <si>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</si>
  <si>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</si>
  <si>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</si>
  <si>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</si>
  <si>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</si>
  <si>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</si>
  <si>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</si>
  <si>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</si>
  <si>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</si>
  <si>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</si>
  <si>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</si>
  <si>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</si>
  <si>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</si>
  <si>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</si>
  <si>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</si>
  <si>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</si>
  <si>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</si>
  <si>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</si>
  <si>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</si>
  <si>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</si>
  <si>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</si>
  <si>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</si>
  <si>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</si>
  <si>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</si>
  <si>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</si>
  <si>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</si>
  <si>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</si>
  <si>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</si>
  <si>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</si>
  <si>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</si>
  <si>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</si>
  <si>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</si>
  <si>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</si>
  <si>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</si>
  <si>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</si>
  <si>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</si>
  <si>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</si>
  <si>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</si>
  <si>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</si>
  <si>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</si>
  <si>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</si>
  <si>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</si>
  <si>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</si>
  <si>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</si>
  <si>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</si>
  <si>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</si>
  <si>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</si>
  <si>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</si>
  <si>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</si>
  <si>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</si>
  <si>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</si>
  <si>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</si>
  <si>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</si>
  <si>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</si>
  <si>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</si>
  <si>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</si>
  <si>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</si>
  <si>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</si>
  <si>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</si>
  <si>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</si>
  <si>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</si>
  <si>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</si>
  <si>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</si>
  <si>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</si>
  <si>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</si>
  <si>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</si>
  <si>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</si>
  <si>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</si>
  <si>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</si>
  <si>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</si>
  <si>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</si>
  <si>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</si>
  <si>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</si>
  <si>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</si>
  <si>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</si>
  <si>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</si>
  <si>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</si>
  <si>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</si>
  <si>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</si>
  <si>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</si>
  <si>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</si>
  <si>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</si>
  <si>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</si>
  <si>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</si>
  <si>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</si>
  <si>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</si>
  <si>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</si>
  <si>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</si>
  <si>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</si>
  <si>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</si>
  <si>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</si>
  <si>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</si>
  <si>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</si>
  <si>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</si>
  <si>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</si>
  <si>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</si>
  <si>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</si>
  <si>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</si>
  <si>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</si>
  <si>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</si>
  <si>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</si>
  <si>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</si>
  <si>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</si>
  <si>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</si>
  <si>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</si>
  <si>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</si>
  <si>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</si>
  <si>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</si>
  <si>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</si>
  <si>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</si>
  <si>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</si>
  <si>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</si>
  <si>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</si>
  <si>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</si>
  <si>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</si>
  <si>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</si>
  <si>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</si>
  <si>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</si>
  <si>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</si>
  <si>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</si>
  <si>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</si>
  <si>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</si>
  <si>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</si>
  <si>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</si>
  <si>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</si>
  <si>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</si>
  <si>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</si>
  <si>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</si>
  <si>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</si>
  <si>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</si>
  <si>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</si>
  <si>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</si>
  <si>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</si>
  <si>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</si>
  <si>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</si>
  <si>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</si>
  <si>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</si>
  <si>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</si>
  <si>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</si>
  <si>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</si>
  <si>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</si>
  <si>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</si>
  <si>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</si>
  <si>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</si>
  <si>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</si>
  <si>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</si>
  <si>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</si>
  <si>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</si>
  <si>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</si>
  <si>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</si>
  <si>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</si>
  <si>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</si>
  <si>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</si>
  <si>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</si>
  <si>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</si>
  <si>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</si>
  <si>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</si>
  <si>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</si>
  <si>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</si>
  <si>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</si>
  <si>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</si>
  <si>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</si>
  <si>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</si>
  <si>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</si>
  <si>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</si>
  <si>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</si>
  <si>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</si>
  <si>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</si>
  <si>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</si>
  <si>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</si>
  <si>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</si>
  <si>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</si>
  <si>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</si>
  <si>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</si>
  <si>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</si>
  <si>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</si>
  <si>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</si>
  <si>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</si>
  <si>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</si>
  <si>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</si>
  <si>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</si>
  <si>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</si>
  <si>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</si>
  <si>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</si>
  <si>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</si>
  <si>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</si>
  <si>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</si>
  <si>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</si>
  <si>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</si>
  <si>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</si>
  <si>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</si>
  <si>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</si>
  <si>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</si>
  <si>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</si>
  <si>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</si>
  <si>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</si>
  <si>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</si>
  <si>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</si>
  <si>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</si>
  <si>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</si>
  <si>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</si>
  <si>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</si>
  <si>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</si>
  <si>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</si>
  <si>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</si>
  <si>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</si>
  <si>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</si>
  <si>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</si>
  <si>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</si>
  <si>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</si>
  <si>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</si>
  <si>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</si>
  <si>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</si>
  <si>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</si>
  <si>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</si>
  <si>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</si>
  <si>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</si>
  <si>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</si>
  <si>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</si>
  <si>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</si>
  <si>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</si>
  <si>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</si>
  <si>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</si>
  <si>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</si>
  <si>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</si>
  <si>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</si>
  <si>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</si>
  <si>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</si>
  <si>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</si>
  <si>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</si>
  <si>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</si>
  <si>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</si>
  <si>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</si>
  <si>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</si>
  <si>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</si>
  <si>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</si>
  <si>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</si>
  <si>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</si>
  <si>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</si>
  <si>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</si>
  <si>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</si>
  <si>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</si>
  <si>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</si>
  <si>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</si>
  <si>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</si>
  <si>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</si>
  <si>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</si>
  <si>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</si>
  <si>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</si>
  <si>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</si>
  <si>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</si>
  <si>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</si>
  <si>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</si>
  <si>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</si>
  <si>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</si>
  <si>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</si>
  <si>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</si>
  <si>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</si>
  <si>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</si>
  <si>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</si>
  <si>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</si>
  <si>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</si>
  <si>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</si>
  <si>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</si>
  <si>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</si>
  <si>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</si>
  <si>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</si>
  <si>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</si>
  <si>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</si>
  <si>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</si>
  <si>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</si>
  <si>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</si>
  <si>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</si>
  <si>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</si>
  <si>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</si>
  <si>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</si>
  <si>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</si>
  <si>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</si>
  <si>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</si>
  <si>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</si>
  <si>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</si>
  <si>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</si>
  <si>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</si>
  <si>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</si>
  <si>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</si>
  <si>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</si>
  <si>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</si>
  <si>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</si>
  <si>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</si>
  <si>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</si>
  <si>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</si>
  <si>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</si>
  <si>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</si>
  <si>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</si>
  <si>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</si>
  <si>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</si>
  <si>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</si>
  <si>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</si>
  <si>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</si>
  <si>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</si>
  <si>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</si>
  <si>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</si>
  <si>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</si>
  <si>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</si>
  <si>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</si>
  <si>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</si>
  <si>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</si>
  <si>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</si>
  <si>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</si>
  <si>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</si>
  <si>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</si>
  <si>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</si>
  <si>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</si>
  <si>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</si>
  <si>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</si>
  <si>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</si>
  <si>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</si>
  <si>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</si>
  <si>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</si>
  <si>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</si>
  <si>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</si>
  <si>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</si>
  <si>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</si>
  <si>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</si>
  <si>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</si>
  <si>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</si>
  <si>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</si>
  <si>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</si>
  <si>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</si>
  <si>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</si>
  <si>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</si>
  <si>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</si>
  <si>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</si>
  <si>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</si>
  <si>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</si>
  <si>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</si>
  <si>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</si>
  <si>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</si>
  <si>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</si>
  <si>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</si>
  <si>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</si>
  <si>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</si>
  <si>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</si>
  <si>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</si>
  <si>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</si>
  <si>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</si>
  <si>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</si>
  <si>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</si>
  <si>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</si>
  <si>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</si>
  <si>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</si>
  <si>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</si>
  <si>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</si>
  <si>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</si>
  <si>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</si>
  <si>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</si>
  <si>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</si>
  <si>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</si>
  <si>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</si>
  <si>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</si>
  <si>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</si>
  <si>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</si>
  <si>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</si>
  <si>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</si>
  <si>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</si>
  <si>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</si>
  <si>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</si>
  <si>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</si>
  <si>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</si>
  <si>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</si>
  <si>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</si>
  <si>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</si>
  <si>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</si>
  <si>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</si>
  <si>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</si>
  <si>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</si>
  <si>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</si>
  <si>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</si>
  <si>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</si>
  <si>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</si>
  <si>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</si>
  <si>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</si>
  <si>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</si>
  <si>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</si>
  <si>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</si>
  <si>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</si>
  <si>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</si>
  <si>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</si>
  <si>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</si>
  <si>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</si>
  <si>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</si>
  <si>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</si>
  <si>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</si>
  <si>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</si>
  <si>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</si>
  <si>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</si>
  <si>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</si>
  <si>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</si>
  <si>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</si>
  <si>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</si>
  <si>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</si>
  <si>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</si>
  <si>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</si>
  <si>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</si>
  <si>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</si>
  <si>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</si>
  <si>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</si>
  <si>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</si>
  <si>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</si>
  <si>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</si>
  <si>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</si>
  <si>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</si>
  <si>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</si>
  <si>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</si>
  <si>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</si>
  <si>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</si>
  <si>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</si>
  <si>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</si>
  <si>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</si>
  <si>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</si>
  <si>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</si>
  <si>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</si>
  <si>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</si>
  <si>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</si>
  <si>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</si>
  <si>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</si>
  <si>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</si>
  <si>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</si>
  <si>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</si>
  <si>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</si>
  <si>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</si>
  <si>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</si>
  <si>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</si>
  <si>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</si>
  <si>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</si>
  <si>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</si>
  <si>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</si>
  <si>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</si>
  <si>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</si>
  <si>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</si>
  <si>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</si>
  <si>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</si>
  <si>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</si>
  <si>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</si>
  <si>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</si>
  <si>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</si>
  <si>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</si>
  <si>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</si>
  <si>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</si>
  <si>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</si>
  <si>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</si>
  <si>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</si>
  <si>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</si>
  <si>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</si>
  <si>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</si>
  <si>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</si>
  <si>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</si>
  <si>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</si>
  <si>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</si>
  <si>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</si>
  <si>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</si>
  <si>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</si>
  <si>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</si>
  <si>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</si>
  <si>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</si>
  <si>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</si>
  <si>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</si>
  <si>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</si>
  <si>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</si>
  <si>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</si>
  <si>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</si>
  <si>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</si>
  <si>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</si>
  <si>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</si>
  <si>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</si>
  <si>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</si>
  <si>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</si>
  <si>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</si>
  <si>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</si>
  <si>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</si>
  <si>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</si>
  <si>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</si>
  <si>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</si>
  <si>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</si>
  <si>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</si>
  <si>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</si>
  <si>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</si>
  <si>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</si>
  <si>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</si>
  <si>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</si>
  <si>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</si>
  <si>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</si>
  <si>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</si>
  <si>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</si>
  <si>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</si>
  <si>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</si>
  <si>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</si>
  <si>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</si>
  <si>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</si>
  <si>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</si>
  <si>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</si>
  <si>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</si>
  <si>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</si>
  <si>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</si>
  <si>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</si>
  <si>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</si>
  <si>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</si>
  <si>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</si>
  <si>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</si>
  <si>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</si>
  <si>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</si>
  <si>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</si>
  <si>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</si>
  <si>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</si>
  <si>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</si>
  <si>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</si>
  <si>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</si>
  <si>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</si>
  <si>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</si>
  <si>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</si>
  <si>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</si>
  <si>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</si>
  <si>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</si>
  <si>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</si>
  <si>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</si>
  <si>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</si>
  <si>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</si>
  <si>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</si>
  <si>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</si>
  <si>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</si>
  <si>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</si>
  <si>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</si>
  <si>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</si>
  <si>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</si>
  <si>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</si>
  <si>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</si>
  <si>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</si>
  <si>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</si>
  <si>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</si>
  <si>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</si>
  <si>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</si>
  <si>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</si>
  <si>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</si>
  <si>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</si>
  <si>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</si>
  <si>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</si>
  <si>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</si>
  <si>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</si>
  <si>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</si>
  <si>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</si>
  <si>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</si>
  <si>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</si>
  <si>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</si>
  <si>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</si>
  <si>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</si>
  <si>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</si>
  <si>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</si>
  <si>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</si>
  <si>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</si>
  <si>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</si>
  <si>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</si>
  <si>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</si>
  <si>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</si>
  <si>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</si>
  <si>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</si>
  <si>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</si>
  <si>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</si>
  <si>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</si>
  <si>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</si>
  <si>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</si>
  <si>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</si>
  <si>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</si>
  <si>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</si>
  <si>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</si>
  <si>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</si>
  <si>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</si>
  <si>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</si>
  <si>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</si>
  <si>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</si>
  <si>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</si>
  <si>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</si>
  <si>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</si>
  <si>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</si>
  <si>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</si>
  <si>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</si>
  <si>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</si>
  <si>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</si>
  <si>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</si>
  <si>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</si>
  <si>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</si>
  <si>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</si>
  <si>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</si>
  <si>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</si>
  <si>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</si>
  <si>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</si>
  <si>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</si>
  <si>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</si>
  <si>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</si>
  <si>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</si>
  <si>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</si>
  <si>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</si>
  <si>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</si>
  <si>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</si>
  <si>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</si>
  <si>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</si>
  <si>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</si>
  <si>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</si>
  <si>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</si>
  <si>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</si>
  <si>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</si>
  <si>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</si>
  <si>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</si>
  <si>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</si>
  <si>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</si>
  <si>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</si>
  <si>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</si>
  <si>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</si>
  <si>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</si>
  <si>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</si>
  <si>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</si>
  <si>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</si>
  <si>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</si>
  <si>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</si>
  <si>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</si>
  <si>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</si>
  <si>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</si>
  <si>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</si>
  <si>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</si>
  <si>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</si>
  <si>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</si>
  <si>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</si>
  <si>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</si>
  <si>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</si>
  <si>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</si>
  <si>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</si>
  <si>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</si>
  <si>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</si>
  <si>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</si>
  <si>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</si>
  <si>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</si>
  <si>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</si>
  <si>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</si>
  <si>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</si>
  <si>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</si>
  <si>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</si>
  <si>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</si>
  <si>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</si>
  <si>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</si>
  <si>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</si>
  <si>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</si>
  <si>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</si>
  <si>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</si>
  <si>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</si>
  <si>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</si>
  <si>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</si>
  <si>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</si>
  <si>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</si>
  <si>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</si>
  <si>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</si>
  <si>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</si>
  <si>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</si>
  <si>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</si>
  <si>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</si>
  <si>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</si>
  <si>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</si>
  <si>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</si>
  <si>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</si>
  <si>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</si>
  <si>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</si>
  <si>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</si>
  <si>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</si>
  <si>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</si>
  <si>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</si>
  <si>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</si>
  <si>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</si>
  <si>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</si>
  <si>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</si>
  <si>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</si>
  <si>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</si>
  <si>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</si>
  <si>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</si>
  <si>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</si>
  <si>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</si>
  <si>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</si>
  <si>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</si>
  <si>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</si>
  <si>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</si>
  <si>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</si>
  <si>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</si>
  <si>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</si>
  <si>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</si>
  <si>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</si>
  <si>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</si>
  <si>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</si>
  <si>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</si>
  <si>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</si>
  <si>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</si>
  <si>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</si>
  <si>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</si>
  <si>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</si>
  <si>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</si>
  <si>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</si>
  <si>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</si>
  <si>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</si>
  <si>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</si>
  <si>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</si>
  <si>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</si>
  <si>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</si>
  <si>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</si>
  <si>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</si>
  <si>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</si>
  <si>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</si>
  <si>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</si>
  <si>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</si>
  <si>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</si>
  <si>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</si>
  <si>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</si>
  <si>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</si>
  <si>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</si>
  <si>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</si>
  <si>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</si>
  <si>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</si>
  <si>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</si>
  <si>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</si>
  <si>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</si>
  <si>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</si>
  <si>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</si>
  <si>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</si>
  <si>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</si>
  <si>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</si>
  <si>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</si>
  <si>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</si>
  <si>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</si>
  <si>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</si>
  <si>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</si>
  <si>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</si>
  <si>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</si>
  <si>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</si>
  <si>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</si>
  <si>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</si>
  <si>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</si>
  <si>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</si>
  <si>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</si>
  <si>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</si>
  <si>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</si>
  <si>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</si>
  <si>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</si>
  <si>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</si>
  <si>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</si>
  <si>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</si>
  <si>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</si>
  <si>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</si>
  <si>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</si>
  <si>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</si>
  <si>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</si>
  <si>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</si>
  <si>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</si>
  <si>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</si>
  <si>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</si>
  <si>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</si>
  <si>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</si>
  <si>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</si>
  <si>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</si>
  <si>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</si>
  <si>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</si>
  <si>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</si>
  <si>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</si>
  <si>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</si>
  <si>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</si>
  <si>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</si>
  <si>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</si>
  <si>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</si>
  <si>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</si>
  <si>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</si>
  <si>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</si>
  <si>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</si>
  <si>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</si>
  <si>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</si>
  <si>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</si>
  <si>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</si>
  <si>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</si>
  <si>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</si>
  <si>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</si>
  <si>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</si>
  <si>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</si>
  <si>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</si>
  <si>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</si>
  <si>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</si>
  <si>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</si>
  <si>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</si>
  <si>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</si>
  <si>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</si>
  <si>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</si>
  <si>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</si>
  <si>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</si>
  <si>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</si>
  <si>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</si>
  <si>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</si>
  <si>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</si>
  <si>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</si>
  <si>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</si>
  <si>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</si>
  <si>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</si>
  <si>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</si>
  <si>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</si>
  <si>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</si>
  <si>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</si>
  <si>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</si>
  <si>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</si>
  <si>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</si>
  <si>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</si>
  <si>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</si>
  <si>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</si>
  <si>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</si>
  <si>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</si>
  <si>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</si>
  <si>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</si>
  <si>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</si>
  <si>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</si>
  <si>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</si>
  <si>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</si>
  <si>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</si>
  <si>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</si>
  <si>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</si>
  <si>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</si>
  <si>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</si>
  <si>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</si>
  <si>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</si>
  <si>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</si>
  <si>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</si>
  <si>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</si>
  <si>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</si>
  <si>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</si>
  <si>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</si>
  <si>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</si>
  <si>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</si>
  <si>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</si>
  <si>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</si>
  <si>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</si>
  <si>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</si>
  <si>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</si>
  <si>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</si>
  <si>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</si>
  <si>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</si>
  <si>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</si>
  <si>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</si>
  <si>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</si>
  <si>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</si>
  <si>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</si>
  <si>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</si>
  <si>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</si>
  <si>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</si>
  <si>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</si>
  <si>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</si>
  <si>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</si>
  <si>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</si>
  <si>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</si>
  <si>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</si>
  <si>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</si>
  <si>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</si>
  <si>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</si>
  <si>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</si>
  <si>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</si>
  <si>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</si>
  <si>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</si>
  <si>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</si>
  <si>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</si>
  <si>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</si>
  <si>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</si>
  <si>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</si>
  <si>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</si>
  <si>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</si>
  <si>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</si>
  <si>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</si>
  <si>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</si>
  <si>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</si>
  <si>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</si>
  <si>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</si>
  <si>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</si>
  <si>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</si>
  <si>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</si>
  <si>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</si>
  <si>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</si>
  <si>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</si>
  <si>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</si>
  <si>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</si>
  <si>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</si>
  <si>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</si>
  <si>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</si>
  <si>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</si>
  <si>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</si>
  <si>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</si>
  <si>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</si>
  <si>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</si>
  <si>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</si>
  <si>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</si>
  <si>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</si>
  <si>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</si>
  <si>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</si>
  <si>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</si>
  <si>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</si>
  <si>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</si>
  <si>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</si>
  <si>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</si>
  <si>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</si>
  <si>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</si>
  <si>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</si>
  <si>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</si>
  <si>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</si>
  <si>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</si>
  <si>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</si>
  <si>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</si>
  <si>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</si>
  <si>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</si>
  <si>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</si>
  <si>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</si>
  <si>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</si>
  <si>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</si>
  <si>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</si>
  <si>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</si>
  <si>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</si>
  <si>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</si>
  <si>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</si>
  <si>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</si>
  <si>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</si>
  <si>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</si>
  <si>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</si>
  <si>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</si>
  <si>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</si>
  <si>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</si>
  <si>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</si>
  <si>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</si>
  <si>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</si>
  <si>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</si>
  <si>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</si>
  <si>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</si>
  <si>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</si>
  <si>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</si>
  <si>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</si>
  <si>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</si>
  <si>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</si>
  <si>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</si>
  <si>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</si>
  <si>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</si>
  <si>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</si>
  <si>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</si>
  <si>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</si>
  <si>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</si>
  <si>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</si>
  <si>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</si>
  <si>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</si>
  <si>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</si>
  <si>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</si>
  <si>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</si>
  <si>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</si>
  <si>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</si>
  <si>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</si>
  <si>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</si>
  <si>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</si>
  <si>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</si>
  <si>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</si>
  <si>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</si>
  <si>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</si>
  <si>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</si>
  <si>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</si>
  <si>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</si>
  <si>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</si>
  <si>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</si>
  <si>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</si>
  <si>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</si>
  <si>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</si>
  <si>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</si>
  <si>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</si>
  <si>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</si>
  <si>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</si>
  <si>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</si>
  <si>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</si>
  <si>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</si>
  <si>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</si>
  <si>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</si>
  <si>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</si>
  <si>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</si>
  <si>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</si>
  <si>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</si>
  <si>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</si>
  <si>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</si>
  <si>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</si>
  <si>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</si>
  <si>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</si>
  <si>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</si>
  <si>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</si>
  <si>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</si>
  <si>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</si>
  <si>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</si>
  <si>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</si>
  <si>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</si>
  <si>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</si>
  <si>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</si>
  <si>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</si>
  <si>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</si>
  <si>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</si>
  <si>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</si>
  <si>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</si>
  <si>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</si>
  <si>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</si>
  <si>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</si>
  <si>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</si>
  <si>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</si>
  <si>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</si>
  <si>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</si>
  <si>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</si>
  <si>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</si>
  <si>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</si>
  <si>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</si>
  <si>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</si>
  <si>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</si>
  <si>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</si>
  <si>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</si>
  <si>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</si>
  <si>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</si>
  <si>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</si>
  <si>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</si>
  <si>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</si>
  <si>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</si>
  <si>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</si>
  <si>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</si>
  <si>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</si>
  <si>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</si>
  <si>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</si>
  <si>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</si>
  <si>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</si>
  <si>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</si>
  <si>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</si>
  <si>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</si>
  <si>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</si>
  <si>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</si>
  <si>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</si>
  <si>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</si>
  <si>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</si>
  <si>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</si>
  <si>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</si>
  <si>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</si>
  <si>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</si>
  <si>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</si>
  <si>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</si>
  <si>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</si>
  <si>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</si>
  <si>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</si>
  <si>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</si>
  <si>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</si>
  <si>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</si>
  <si>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</si>
  <si>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</si>
  <si>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</si>
  <si>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</si>
  <si>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</si>
  <si>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</si>
  <si>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</si>
  <si>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</si>
  <si>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</si>
  <si>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</si>
  <si>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</si>
  <si>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</si>
  <si>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</si>
  <si>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</si>
  <si>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</si>
  <si>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</si>
  <si>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</si>
  <si>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</si>
  <si>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</si>
  <si>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</si>
  <si>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</si>
  <si>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</si>
  <si>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</si>
  <si>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</si>
  <si>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</si>
  <si>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</si>
  <si>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</si>
  <si>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</si>
  <si>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</si>
  <si>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</si>
  <si>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</si>
  <si>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</si>
  <si>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</si>
  <si>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</si>
  <si>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</si>
  <si>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</si>
  <si>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</si>
  <si>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</si>
  <si>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</si>
  <si>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</si>
  <si>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</si>
  <si>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</si>
  <si>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</si>
  <si>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</si>
  <si>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</si>
  <si>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</si>
  <si>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</si>
  <si>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</si>
  <si>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</si>
  <si>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</si>
  <si>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</si>
  <si>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</si>
  <si>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</si>
  <si>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</si>
  <si>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</si>
  <si>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</si>
  <si>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</si>
  <si>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</si>
  <si>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</si>
  <si>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</si>
  <si>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</si>
  <si>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</si>
  <si>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</si>
  <si>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</si>
  <si>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</si>
  <si>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</si>
  <si>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</si>
  <si>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</si>
  <si>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</si>
  <si>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</si>
  <si>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</si>
  <si>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</si>
  <si>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</si>
  <si>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</si>
  <si>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</si>
  <si>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</si>
  <si>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</si>
  <si>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</si>
  <si>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</si>
  <si>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</si>
  <si>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</si>
  <si>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</si>
  <si>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</si>
  <si>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</si>
  <si>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</si>
  <si>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</si>
  <si>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</si>
  <si>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</si>
  <si>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</si>
  <si>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</si>
  <si>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</si>
  <si>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</si>
  <si>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</si>
  <si>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</si>
  <si>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</si>
  <si>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</si>
  <si>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</si>
  <si>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</si>
  <si>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</si>
  <si>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</si>
  <si>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</si>
  <si>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</si>
  <si>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</si>
  <si>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</si>
  <si>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</si>
  <si>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</si>
  <si>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</si>
  <si>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</si>
  <si>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</si>
  <si>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</si>
  <si>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</si>
  <si>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</si>
  <si>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</si>
  <si>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</si>
  <si>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</si>
  <si>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</si>
  <si>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</si>
  <si>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</si>
  <si>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</si>
  <si>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</si>
  <si>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</si>
  <si>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</si>
  <si>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</si>
  <si>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</si>
  <si>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</si>
  <si>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</si>
  <si>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</si>
  <si>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</si>
  <si>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</si>
  <si>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</si>
  <si>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</si>
  <si>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</si>
  <si>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</si>
  <si>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</si>
  <si>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</si>
  <si>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</si>
  <si>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</si>
  <si>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</si>
  <si>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</si>
  <si>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</si>
  <si>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</si>
  <si>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</si>
  <si>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</si>
  <si>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</si>
  <si>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</si>
  <si>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</si>
  <si>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</si>
  <si>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</si>
  <si>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</si>
  <si>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</si>
  <si>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</si>
  <si>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</si>
  <si>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</si>
  <si>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</si>
  <si>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</si>
  <si>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</si>
  <si>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</si>
  <si>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</si>
  <si>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</si>
  <si>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</si>
  <si>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</si>
  <si>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</si>
  <si>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</si>
  <si>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</si>
  <si>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</si>
  <si>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</si>
  <si>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</si>
  <si>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</si>
  <si>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</si>
  <si>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</si>
  <si>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</si>
  <si>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</si>
  <si>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</si>
  <si>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</si>
  <si>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</si>
  <si>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</si>
  <si>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</si>
  <si>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</si>
  <si>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</si>
  <si>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</si>
  <si>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</si>
  <si>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</si>
  <si>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</si>
  <si>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</si>
  <si>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</si>
  <si>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</si>
  <si>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</si>
  <si>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</si>
  <si>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</si>
  <si>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</si>
  <si>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</si>
  <si>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</si>
  <si>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</si>
  <si>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</si>
  <si>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</si>
  <si>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</si>
  <si>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</si>
  <si>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</si>
  <si>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</si>
  <si>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</si>
  <si>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</si>
  <si>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</si>
  <si>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</si>
  <si>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</si>
  <si>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</si>
  <si>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</si>
  <si>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</si>
  <si>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</si>
  <si>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</si>
  <si>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</si>
  <si>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</si>
  <si>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</si>
  <si>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</si>
  <si>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</si>
  <si>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</si>
  <si>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</si>
  <si>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</si>
  <si>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</si>
  <si>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</si>
  <si>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</si>
  <si>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</si>
  <si>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</si>
  <si>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</si>
  <si>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</si>
  <si>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</si>
  <si>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</si>
  <si>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</si>
  <si>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</si>
  <si>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</si>
  <si>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</si>
  <si>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</si>
  <si>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</si>
  <si>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</si>
  <si>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</si>
  <si>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</si>
  <si>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</si>
  <si>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</si>
  <si>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</si>
  <si>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</si>
  <si>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</si>
  <si>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</si>
  <si>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</si>
  <si>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</si>
  <si>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</si>
  <si>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</si>
  <si>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</si>
  <si>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</si>
  <si>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</si>
  <si>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</si>
  <si>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</si>
  <si>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</si>
  <si>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</si>
  <si>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</si>
  <si>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</si>
  <si>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</si>
  <si>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</si>
  <si>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</si>
  <si>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</si>
  <si>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</si>
  <si>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</si>
  <si>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</si>
  <si>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</si>
  <si>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</si>
  <si>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</si>
  <si>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</si>
  <si>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</si>
  <si>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</si>
  <si>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</si>
  <si>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</si>
  <si>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</si>
  <si>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</si>
  <si>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</si>
  <si>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</si>
  <si>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</si>
  <si>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</si>
  <si>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</si>
  <si>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</si>
  <si>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</si>
  <si>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</si>
  <si>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</si>
  <si>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</si>
  <si>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</si>
  <si>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</si>
  <si>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</si>
  <si>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</si>
  <si>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</si>
  <si>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</si>
  <si>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</si>
  <si>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</si>
  <si>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</si>
  <si>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</si>
  <si>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</si>
  <si>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</si>
  <si>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</si>
  <si>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</si>
  <si>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</si>
  <si>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</si>
  <si>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</si>
  <si>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</si>
  <si>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</si>
  <si>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</si>
  <si>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</si>
  <si>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</si>
  <si>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</si>
  <si>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</si>
  <si>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</si>
  <si>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</si>
  <si>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</si>
  <si>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</si>
  <si>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</si>
  <si>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</si>
  <si>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</si>
  <si>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</si>
  <si>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</si>
  <si>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</si>
  <si>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</si>
  <si>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</si>
  <si>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</si>
  <si>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</si>
  <si>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</si>
  <si>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</si>
  <si>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</si>
  <si>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</si>
  <si>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</si>
  <si>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</si>
  <si>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</si>
  <si>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</si>
  <si>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</si>
  <si>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</si>
  <si>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</si>
  <si>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</si>
  <si>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</si>
  <si>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</si>
  <si>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</si>
  <si>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</si>
  <si>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</si>
  <si>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</si>
  <si>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</si>
  <si>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</si>
  <si>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</si>
  <si>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</si>
  <si>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</si>
  <si>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</si>
  <si>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</si>
  <si>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</si>
  <si>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</si>
  <si>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</si>
  <si>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</si>
  <si>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</si>
  <si>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</si>
  <si>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</si>
  <si>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</si>
  <si>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</si>
  <si>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</si>
  <si>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</si>
  <si>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</si>
  <si>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</si>
  <si>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</si>
  <si>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</si>
  <si>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</si>
  <si>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</si>
  <si>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</si>
  <si>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</si>
  <si>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</si>
  <si>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</si>
  <si>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</si>
  <si>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</si>
  <si>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</si>
  <si>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</si>
  <si>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</si>
  <si>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</si>
  <si>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</si>
  <si>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</si>
  <si>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</si>
  <si>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</si>
  <si>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</si>
  <si>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</si>
  <si>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</si>
  <si>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</si>
  <si>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</si>
  <si>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</si>
  <si>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</si>
  <si>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</si>
  <si>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</si>
  <si>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</si>
  <si>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</si>
  <si>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</si>
  <si>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</si>
  <si>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</si>
  <si>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</si>
  <si>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</si>
  <si>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</si>
  <si>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</si>
  <si>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</si>
  <si>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</si>
  <si>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</si>
  <si>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</si>
  <si>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</si>
  <si>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</si>
  <si>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</si>
  <si>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</si>
  <si>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</si>
  <si>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</si>
  <si>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</si>
  <si>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</si>
  <si>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</si>
  <si>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</si>
  <si>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</si>
  <si>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</si>
  <si>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</si>
  <si>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</si>
  <si>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</si>
  <si>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</si>
  <si>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</si>
  <si>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</si>
  <si>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</si>
  <si>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</si>
  <si>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</si>
  <si>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</si>
  <si>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</si>
  <si>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</si>
  <si>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</si>
  <si>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</si>
  <si>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</si>
  <si>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</si>
  <si>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</si>
  <si>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</si>
  <si>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</si>
  <si>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</si>
  <si>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</si>
  <si>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</si>
  <si>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</si>
  <si>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</si>
  <si>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</si>
  <si>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</si>
  <si>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</si>
  <si>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</si>
  <si>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</si>
  <si>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</si>
  <si>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</si>
  <si>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</si>
  <si>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</si>
  <si>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</si>
  <si>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</si>
  <si>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</si>
  <si>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</si>
  <si>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</si>
  <si>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</si>
  <si>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</si>
  <si>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</si>
  <si>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</si>
  <si>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</si>
  <si>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</si>
  <si>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</si>
  <si>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</si>
  <si>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</si>
  <si>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</si>
  <si>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</si>
  <si>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</si>
  <si>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</si>
  <si>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</si>
  <si>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</si>
  <si>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</si>
  <si>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</si>
  <si>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</si>
  <si>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</si>
  <si>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</si>
  <si>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</si>
  <si>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</si>
  <si>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</si>
  <si>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</si>
  <si>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</si>
  <si>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</si>
  <si>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</si>
  <si>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</si>
  <si>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</si>
  <si>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</si>
  <si>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</si>
  <si>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</si>
  <si>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</si>
  <si>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</si>
  <si>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</si>
  <si>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</si>
  <si>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</si>
  <si>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</si>
  <si>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</si>
  <si>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</si>
  <si>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</si>
  <si>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</si>
  <si>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</si>
  <si>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</si>
  <si>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</si>
  <si>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</si>
  <si>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</si>
  <si>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</si>
  <si>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</si>
  <si>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</si>
  <si>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</si>
  <si>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</si>
  <si>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</si>
  <si>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</si>
  <si>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</si>
  <si>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</si>
  <si>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</si>
  <si>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</si>
  <si>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</si>
  <si>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</si>
  <si>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</si>
  <si>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</si>
  <si>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</si>
  <si>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</si>
  <si>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</si>
  <si>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</si>
  <si>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</si>
  <si>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</si>
  <si>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</si>
  <si>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</si>
  <si>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</si>
  <si>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</si>
  <si>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</si>
  <si>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</si>
  <si>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</si>
  <si>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</si>
  <si>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</si>
  <si>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</si>
  <si>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</si>
  <si>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</si>
  <si>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</si>
  <si>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</si>
  <si>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</si>
  <si>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</si>
  <si>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</si>
  <si>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</si>
  <si>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</si>
  <si>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</si>
  <si>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</si>
  <si>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</si>
  <si>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</si>
  <si>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</si>
  <si>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</si>
  <si>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</si>
  <si>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</si>
  <si>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</si>
  <si>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</si>
  <si>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</si>
  <si>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</si>
  <si>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</si>
  <si>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</si>
  <si>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</si>
  <si>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</si>
  <si>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</si>
  <si>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</si>
  <si>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</si>
  <si>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</si>
  <si>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</si>
  <si>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</si>
  <si>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</si>
  <si>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</si>
  <si>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</si>
  <si>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</si>
  <si>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</si>
  <si>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</si>
  <si>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</si>
  <si>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</si>
  <si>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</si>
  <si>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</si>
  <si>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</si>
  <si>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</si>
  <si>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</si>
  <si>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</si>
  <si>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</si>
  <si>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</si>
  <si>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</si>
  <si>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</si>
  <si>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</si>
  <si>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</si>
  <si>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</si>
  <si>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</si>
  <si>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</si>
  <si>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</si>
  <si>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</si>
  <si>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</si>
  <si>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</si>
  <si>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</si>
  <si>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</si>
  <si>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</si>
  <si>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</si>
  <si>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</si>
  <si>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</si>
  <si>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</si>
  <si>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</si>
  <si>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</si>
  <si>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</si>
  <si>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</si>
  <si>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</si>
  <si>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</si>
  <si>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</si>
  <si>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</si>
  <si>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</si>
  <si>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</si>
  <si>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</si>
  <si>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</si>
  <si>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</si>
  <si>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</si>
  <si>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</si>
  <si>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</si>
  <si>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</si>
  <si>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</si>
  <si>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</si>
  <si>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</si>
  <si>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</si>
  <si>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</si>
  <si>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</si>
  <si>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</si>
  <si>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</si>
  <si>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</si>
  <si>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</si>
  <si>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</si>
  <si>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</si>
  <si>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</si>
  <si>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</si>
  <si>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</si>
  <si>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</si>
  <si>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</si>
  <si>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</si>
  <si>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</si>
  <si>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</si>
  <si>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</si>
  <si>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</si>
  <si>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</si>
  <si>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</si>
  <si>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</si>
  <si>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</si>
  <si>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</si>
  <si>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</si>
  <si>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</si>
  <si>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</si>
  <si>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</si>
  <si>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</si>
  <si>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</si>
  <si>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</si>
  <si>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</si>
  <si>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</si>
  <si>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</si>
  <si>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</si>
  <si>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</si>
  <si>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</si>
  <si>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</si>
  <si>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</si>
  <si>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</si>
  <si>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</si>
  <si>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</si>
  <si>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</si>
  <si>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</si>
  <si>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</si>
  <si>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</si>
  <si>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</si>
  <si>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</si>
  <si>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</si>
  <si>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</si>
  <si>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</si>
  <si>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</si>
  <si>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</si>
  <si>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</si>
  <si>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</si>
  <si>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</si>
  <si>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</si>
  <si>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</si>
  <si>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</si>
  <si>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</si>
  <si>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</si>
  <si>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</si>
  <si>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</si>
  <si>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</si>
  <si>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</si>
  <si>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</si>
  <si>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</si>
  <si>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</si>
  <si>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</si>
  <si>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</si>
  <si>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</si>
  <si>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</si>
  <si>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</si>
  <si>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</si>
  <si>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</si>
  <si>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</si>
  <si>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</si>
  <si>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</si>
  <si>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</si>
  <si>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</si>
  <si>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</si>
  <si>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</si>
  <si>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</si>
  <si>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</si>
  <si>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</si>
  <si>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</si>
  <si>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</si>
  <si>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</si>
  <si>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</si>
  <si>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</si>
  <si>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</si>
  <si>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</si>
  <si>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</si>
  <si>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</si>
  <si>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</si>
  <si>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</si>
  <si>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</si>
  <si>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</si>
  <si>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</si>
  <si>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</si>
  <si>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</si>
  <si>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</si>
  <si>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</si>
  <si>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</si>
  <si>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</si>
  <si>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</si>
  <si>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</si>
  <si>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</si>
  <si>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</si>
  <si>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</si>
  <si>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</si>
  <si>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</si>
  <si>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</si>
  <si>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</si>
  <si>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</si>
  <si>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</si>
  <si>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</si>
  <si>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</si>
  <si>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</si>
  <si>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</si>
  <si>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</si>
  <si>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</si>
  <si>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</si>
  <si>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</si>
  <si>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</si>
  <si>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</si>
  <si>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</si>
  <si>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</si>
  <si>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</si>
  <si>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</si>
  <si>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</si>
  <si>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</si>
  <si>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</si>
  <si>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</si>
  <si>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</si>
  <si>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</si>
  <si>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</si>
  <si>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</si>
  <si>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</si>
  <si>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</si>
  <si>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</si>
  <si>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</si>
  <si>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</si>
  <si>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</si>
  <si>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</si>
  <si>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</si>
  <si>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</si>
  <si>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</si>
  <si>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</si>
  <si>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</si>
  <si>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</si>
  <si>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</si>
  <si>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</si>
  <si>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</si>
  <si>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</si>
  <si>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</si>
  <si>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</si>
  <si>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</si>
  <si>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</si>
  <si>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</si>
  <si>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</si>
  <si>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</si>
  <si>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</si>
  <si>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</si>
  <si>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</si>
  <si>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</si>
  <si>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</si>
  <si>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</si>
  <si>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</si>
  <si>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</si>
  <si>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</si>
  <si>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</si>
  <si>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</si>
  <si>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</si>
  <si>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</si>
  <si>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</si>
  <si>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</si>
  <si>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</si>
  <si>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</si>
  <si>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</si>
  <si>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</si>
  <si>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</si>
  <si>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</si>
  <si>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</si>
  <si>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</si>
  <si>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</si>
  <si>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</si>
  <si>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</si>
  <si>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</si>
  <si>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</si>
  <si>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</si>
  <si>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</si>
  <si>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</si>
  <si>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</si>
  <si>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</si>
  <si>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</si>
  <si>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</si>
  <si>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</si>
  <si>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</si>
  <si>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</si>
  <si>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</si>
  <si>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</si>
  <si>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</si>
  <si>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</si>
  <si>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</si>
  <si>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</si>
  <si>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</si>
  <si>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</si>
  <si>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</si>
  <si>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</si>
  <si>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</si>
  <si>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</si>
  <si>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</si>
  <si>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</si>
  <si>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</si>
  <si>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</si>
  <si>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</si>
  <si>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</si>
  <si>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</si>
  <si>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</si>
  <si>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</si>
  <si>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</si>
  <si>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</si>
  <si>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</si>
  <si>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</si>
  <si>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</si>
  <si>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</si>
  <si>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</si>
  <si>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</si>
  <si>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</si>
  <si>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</si>
  <si>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</si>
  <si>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</si>
  <si>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</si>
  <si>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</si>
  <si>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</si>
  <si>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</si>
  <si>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</si>
  <si>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</si>
  <si>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</si>
  <si>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</si>
  <si>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</si>
  <si>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</si>
  <si>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</si>
  <si>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</si>
  <si>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</si>
  <si>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</si>
  <si>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</si>
  <si>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</si>
  <si>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</si>
  <si>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</si>
  <si>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</si>
  <si>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</si>
  <si>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</si>
  <si>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</si>
  <si>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</si>
  <si>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</si>
  <si>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</si>
  <si>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</si>
  <si>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</si>
  <si>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</si>
  <si>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</si>
  <si>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</si>
  <si>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</si>
  <si>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</si>
  <si>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</si>
  <si>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</si>
  <si>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</si>
  <si>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</si>
  <si>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</si>
  <si>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</si>
  <si>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</si>
  <si>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</si>
  <si>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</si>
  <si>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</si>
  <si>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</si>
  <si>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</si>
  <si>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</si>
  <si>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</si>
  <si>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</si>
  <si>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</si>
  <si>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</si>
  <si>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</si>
  <si>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</si>
  <si>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</si>
  <si>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</si>
  <si>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</si>
  <si>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</si>
  <si>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</si>
  <si>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</si>
  <si>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</si>
  <si>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</si>
  <si>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</si>
  <si>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</si>
  <si>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</si>
  <si>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</si>
  <si>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</si>
  <si>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</si>
  <si>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</si>
  <si>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</si>
  <si>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</si>
  <si>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</si>
  <si>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</si>
  <si>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</si>
  <si>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</si>
  <si>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</si>
  <si>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</si>
  <si>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</si>
  <si>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</si>
  <si>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</si>
  <si>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</si>
  <si>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</si>
  <si>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</si>
  <si>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</si>
  <si>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</si>
  <si>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</si>
  <si>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</si>
  <si>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</si>
  <si>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</si>
  <si>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</si>
  <si>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</si>
  <si>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</si>
  <si>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</si>
  <si>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</si>
  <si>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</si>
  <si>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</si>
  <si>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</si>
  <si>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</si>
  <si>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</si>
  <si>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</si>
  <si>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</si>
  <si>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</si>
  <si>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</si>
  <si>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</si>
  <si>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</si>
  <si>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</si>
  <si>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</si>
  <si>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</si>
  <si>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</si>
  <si>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</si>
  <si>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</si>
  <si>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</si>
  <si>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</si>
  <si>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</si>
  <si>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</si>
  <si>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</si>
  <si>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</si>
  <si>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</si>
  <si>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</si>
  <si>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</si>
  <si>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</si>
  <si>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</si>
  <si>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</si>
  <si>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</si>
  <si>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</si>
  <si>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</si>
  <si>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</si>
  <si>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</si>
  <si>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</si>
  <si>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</si>
  <si>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</si>
  <si>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</si>
  <si>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</si>
  <si>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</si>
  <si>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</si>
  <si>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</si>
  <si>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</si>
  <si>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</si>
  <si>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</si>
  <si>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</si>
  <si>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</si>
  <si>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</si>
  <si>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</si>
  <si>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</si>
  <si>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</si>
  <si>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</si>
  <si>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</si>
  <si>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</si>
  <si>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</si>
  <si>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</si>
  <si>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</si>
  <si>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</si>
  <si>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</si>
  <si>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</si>
  <si>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</si>
  <si>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</si>
  <si>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</si>
  <si>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</si>
  <si>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</si>
  <si>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</si>
  <si>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</si>
  <si>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</si>
  <si>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</si>
  <si>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</si>
  <si>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</si>
  <si>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</si>
  <si>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</si>
  <si>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</si>
  <si>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</si>
  <si>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</si>
  <si>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</si>
  <si>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</si>
  <si>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</si>
  <si>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</si>
  <si>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</si>
  <si>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</si>
  <si>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</si>
  <si>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</si>
  <si>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</si>
  <si>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</si>
  <si>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</si>
  <si>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</si>
  <si>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</si>
  <si>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</si>
  <si>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</si>
  <si>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</si>
  <si>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</si>
  <si>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</si>
  <si>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</si>
  <si>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</si>
  <si>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</si>
  <si>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</si>
  <si>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</si>
  <si>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</si>
  <si>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</si>
  <si>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</si>
  <si>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</si>
  <si>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</si>
  <si>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</si>
  <si>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</si>
  <si>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</si>
  <si>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</si>
  <si>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</si>
  <si>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</si>
  <si>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</si>
  <si>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</si>
  <si>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</si>
  <si>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</si>
  <si>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</si>
  <si>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</si>
  <si>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</si>
  <si>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</si>
  <si>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</si>
  <si>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</si>
  <si>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</si>
  <si>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</si>
  <si>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</si>
  <si>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</si>
  <si>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</si>
  <si>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</si>
  <si>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</si>
  <si>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</si>
  <si>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</si>
  <si>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</si>
  <si>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</si>
  <si>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</si>
  <si>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</si>
  <si>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</si>
  <si>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</si>
  <si>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</si>
  <si>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</si>
  <si>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</si>
  <si>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</si>
  <si>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</si>
  <si>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</si>
  <si>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</si>
  <si>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</si>
  <si>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</si>
  <si>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</si>
  <si>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</si>
  <si>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</si>
  <si>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</si>
  <si>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</si>
  <si>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</si>
  <si>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</si>
  <si>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</si>
  <si>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</si>
  <si>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</si>
  <si>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</si>
  <si>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</si>
  <si>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</si>
  <si>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</si>
  <si>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</si>
  <si>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</si>
  <si>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</si>
  <si>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</si>
  <si>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</si>
  <si>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</si>
  <si>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</si>
  <si>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</si>
  <si>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</si>
  <si>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</si>
  <si>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</si>
  <si>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</si>
  <si>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</si>
  <si>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</si>
  <si>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</si>
  <si>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</si>
  <si>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</si>
  <si>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</si>
  <si>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</si>
  <si>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</si>
  <si>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</si>
  <si>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</si>
  <si>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</si>
  <si>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</si>
  <si>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</si>
  <si>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</si>
  <si>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</si>
  <si>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</si>
  <si>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</si>
  <si>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</si>
  <si>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</si>
  <si>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</si>
  <si>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</si>
  <si>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</si>
  <si>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</si>
  <si>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</si>
  <si>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</si>
  <si>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</si>
  <si>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</si>
  <si>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</si>
  <si>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</si>
  <si>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</si>
  <si>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</si>
  <si>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</si>
  <si>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</si>
  <si>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</si>
  <si>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</si>
  <si>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</si>
  <si>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</si>
  <si>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</si>
  <si>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</si>
  <si>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</si>
  <si>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</si>
  <si>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</si>
  <si>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</si>
  <si>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</si>
  <si>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</si>
  <si>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</si>
  <si>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</si>
  <si>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</si>
  <si>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</si>
  <si>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</si>
  <si>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</si>
  <si>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</si>
  <si>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</si>
  <si>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</si>
  <si>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</si>
  <si>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</si>
  <si>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</si>
  <si>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</si>
  <si>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</si>
  <si>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</si>
  <si>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</si>
  <si>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</si>
  <si>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</si>
  <si>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</si>
  <si>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</si>
  <si>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</si>
  <si>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</si>
  <si>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</si>
  <si>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</si>
  <si>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</si>
  <si>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</si>
  <si>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</si>
  <si>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</si>
  <si>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</si>
  <si>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</si>
  <si>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</si>
  <si>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</si>
  <si>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</si>
  <si>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</si>
  <si>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</si>
  <si>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</si>
  <si>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</si>
  <si>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</si>
  <si>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</si>
  <si>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</si>
  <si>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</si>
  <si>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</si>
  <si>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</si>
  <si>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</si>
  <si>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</si>
  <si>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</si>
  <si>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</si>
  <si>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</si>
  <si>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</si>
  <si>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</si>
  <si>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</si>
  <si>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</si>
  <si>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</si>
  <si>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</si>
  <si>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</si>
  <si>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</si>
  <si>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</si>
  <si>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</si>
  <si>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</si>
  <si>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</si>
  <si>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</si>
  <si>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</si>
  <si>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</si>
  <si>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</si>
  <si>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</si>
  <si>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</si>
  <si>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</si>
  <si>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</si>
  <si>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</si>
  <si>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</si>
  <si>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</si>
  <si>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</si>
  <si>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</si>
  <si>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</si>
  <si>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</si>
  <si>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</si>
  <si>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</si>
  <si>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</si>
  <si>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</si>
  <si>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</si>
  <si>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</si>
  <si>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</si>
  <si>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</si>
  <si>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</si>
  <si>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</si>
  <si>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</si>
  <si>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</si>
  <si>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</si>
  <si>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</si>
  <si>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</si>
  <si>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</si>
  <si>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</si>
  <si>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</si>
  <si>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</si>
  <si>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</si>
  <si>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</si>
  <si>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</si>
  <si>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</si>
  <si>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</si>
  <si>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</si>
  <si>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</si>
  <si>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</si>
  <si>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</si>
  <si>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</si>
  <si>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</si>
  <si>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</si>
  <si>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</si>
  <si>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</si>
  <si>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</si>
  <si>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</si>
  <si>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</si>
  <si>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</si>
  <si>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</si>
  <si>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</si>
  <si>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</si>
  <si>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</si>
  <si>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</si>
  <si>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</si>
  <si>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</si>
  <si>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</si>
  <si>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</si>
  <si>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</si>
  <si>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</si>
  <si>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</si>
  <si>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</si>
  <si>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</si>
  <si>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</si>
  <si>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</si>
  <si>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</si>
  <si>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</si>
  <si>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</si>
  <si>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</si>
  <si>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</si>
  <si>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</si>
  <si>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</si>
  <si>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</si>
  <si>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</si>
  <si>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</si>
  <si>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</si>
  <si>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</si>
  <si>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</si>
  <si>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</si>
  <si>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</si>
  <si>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</si>
  <si>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</si>
  <si>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</si>
  <si>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</si>
  <si>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</si>
  <si>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</si>
  <si>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</si>
  <si>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</si>
  <si>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</si>
  <si>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</si>
  <si>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</si>
  <si>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</si>
  <si>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</si>
  <si>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</si>
  <si>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</si>
  <si>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</si>
  <si>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</si>
  <si>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</si>
  <si>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</si>
  <si>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</si>
  <si>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</si>
  <si>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</si>
  <si>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</si>
  <si>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</si>
  <si>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</si>
  <si>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</si>
  <si>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</si>
  <si>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</si>
  <si>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</si>
  <si>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</si>
  <si>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</si>
  <si>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</si>
  <si>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</si>
  <si>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</si>
  <si>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</si>
  <si>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</si>
  <si>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</si>
  <si>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</si>
  <si>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</si>
  <si>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</si>
  <si>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</si>
  <si>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</si>
  <si>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</si>
  <si>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</si>
  <si>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</si>
  <si>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</si>
  <si>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</si>
  <si>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</si>
  <si>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</si>
  <si>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</si>
  <si>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</si>
  <si>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</si>
  <si>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</si>
  <si>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</si>
  <si>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</si>
  <si>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</si>
  <si>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</si>
  <si>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</si>
  <si>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</si>
  <si>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</si>
  <si>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</si>
  <si>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</si>
  <si>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</si>
  <si>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</si>
  <si>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</si>
  <si>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</si>
  <si>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</si>
  <si>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</si>
  <si>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</si>
  <si>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</si>
  <si>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</si>
  <si>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</si>
  <si>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</si>
  <si>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</si>
  <si>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</si>
  <si>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</si>
  <si>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</si>
  <si>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</si>
  <si>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</si>
  <si>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</si>
  <si>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</si>
  <si>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</si>
  <si>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</si>
  <si>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</si>
  <si>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</si>
  <si>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</si>
  <si>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</si>
  <si>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</si>
  <si>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</si>
  <si>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</si>
  <si>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</si>
  <si>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</si>
  <si>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</si>
  <si>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</si>
  <si>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</si>
  <si>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</si>
  <si>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</si>
  <si>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</si>
  <si>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</si>
  <si>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</si>
  <si>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</si>
  <si>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</si>
  <si>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</si>
  <si>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</si>
  <si>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</si>
  <si>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</si>
  <si>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</si>
  <si>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</si>
  <si>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</si>
  <si>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</si>
  <si>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</si>
  <si>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</si>
  <si>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</si>
  <si>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</si>
  <si>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</si>
  <si>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</si>
  <si>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</si>
  <si>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</si>
  <si>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</si>
  <si>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</si>
  <si>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</si>
  <si>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</si>
  <si>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</si>
  <si>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</si>
  <si>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</si>
  <si>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</si>
  <si>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</si>
  <si>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</si>
  <si>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</si>
  <si>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</si>
  <si>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</si>
  <si>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</si>
  <si>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</si>
  <si>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</si>
  <si>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</si>
  <si>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</si>
  <si>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</si>
  <si>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</si>
  <si>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</si>
  <si>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</si>
  <si>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</si>
  <si>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</si>
  <si>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</si>
  <si>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</si>
  <si>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</si>
  <si>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</si>
  <si>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</si>
  <si>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</si>
  <si>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</si>
  <si>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</si>
  <si>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</si>
  <si>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</si>
  <si>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</si>
  <si>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</si>
  <si>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</si>
  <si>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</si>
  <si>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</si>
  <si>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</si>
  <si>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</si>
  <si>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</si>
  <si>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</si>
  <si>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</si>
  <si>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</si>
  <si>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</si>
  <si>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</si>
  <si>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</si>
  <si>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</si>
  <si>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</si>
  <si>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</si>
  <si>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</si>
  <si>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</si>
  <si>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</si>
  <si>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</si>
  <si>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</si>
  <si>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</si>
  <si>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</si>
  <si>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</si>
  <si>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</si>
  <si>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</si>
  <si>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</si>
  <si>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</si>
  <si>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</si>
  <si>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</si>
  <si>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</si>
  <si>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</si>
  <si>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</si>
  <si>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</si>
  <si>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</si>
  <si>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</si>
  <si>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</si>
  <si>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</si>
  <si>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</si>
  <si>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</si>
  <si>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</si>
  <si>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</si>
  <si>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</si>
  <si>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</si>
  <si>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</si>
  <si>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</si>
  <si>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</si>
  <si>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</si>
  <si>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</si>
  <si>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</si>
  <si>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</si>
  <si>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</si>
  <si>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</si>
  <si>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</si>
  <si>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</si>
  <si>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</si>
  <si>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</si>
  <si>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</si>
  <si>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</si>
  <si>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</si>
  <si>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</si>
  <si>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</si>
  <si>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</si>
  <si>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</si>
  <si>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</si>
  <si>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</si>
  <si>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</si>
  <si>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</si>
  <si>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</si>
  <si>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</si>
  <si>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</si>
  <si>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</si>
  <si>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</si>
  <si>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</si>
  <si>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</si>
  <si>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</si>
  <si>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</si>
  <si>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</si>
  <si>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</si>
  <si>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</si>
  <si>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</si>
  <si>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</si>
  <si>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</si>
  <si>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</si>
  <si>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</si>
  <si>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</si>
  <si>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</si>
  <si>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</si>
  <si>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</si>
  <si>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</si>
  <si>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</si>
  <si>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</si>
  <si>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</si>
  <si>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</si>
  <si>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</si>
  <si>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</si>
  <si>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</si>
  <si>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</si>
  <si>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</si>
  <si>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</si>
  <si>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</si>
  <si>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</si>
  <si>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</si>
  <si>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</si>
  <si>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</si>
  <si>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</si>
  <si>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</si>
  <si>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</si>
  <si>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</si>
  <si>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</si>
  <si>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</si>
  <si>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</si>
  <si>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</si>
  <si>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</si>
  <si>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</si>
  <si>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</si>
  <si>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</si>
  <si>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</si>
  <si>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</si>
  <si>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</si>
  <si>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</si>
  <si>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</si>
  <si>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</si>
  <si>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</si>
  <si>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</si>
  <si>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</si>
  <si>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</si>
  <si>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</si>
  <si>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</si>
  <si>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</si>
  <si>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</si>
  <si>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</si>
  <si>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</si>
  <si>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</si>
  <si>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</si>
  <si>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</si>
  <si>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</si>
  <si>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</si>
  <si>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</si>
  <si>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</si>
  <si>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</si>
  <si>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</si>
  <si>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</si>
  <si>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</si>
  <si>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</si>
  <si>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</si>
  <si>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</si>
  <si>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</si>
  <si>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</si>
  <si>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</si>
  <si>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</si>
  <si>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</si>
  <si>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</si>
  <si>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</si>
  <si>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</si>
  <si>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</si>
  <si>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</si>
  <si>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</si>
  <si>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</si>
  <si>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</si>
  <si>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</si>
  <si>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</si>
  <si>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</si>
  <si>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</si>
  <si>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</si>
  <si>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</si>
  <si>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</si>
  <si>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</si>
  <si>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</si>
  <si>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</si>
  <si>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</si>
  <si>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</si>
  <si>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</si>
  <si>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</si>
  <si>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</si>
  <si>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</si>
  <si>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</si>
  <si>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</si>
  <si>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</si>
  <si>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</si>
  <si>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</si>
  <si>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</si>
  <si>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</si>
  <si>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</si>
  <si>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</si>
  <si>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</si>
  <si>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</si>
  <si>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</si>
  <si>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</si>
  <si>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</si>
  <si>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</si>
  <si>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</si>
  <si>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</si>
  <si>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</si>
  <si>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</si>
  <si>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</si>
  <si>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</si>
  <si>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</si>
  <si>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</si>
  <si>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</si>
  <si>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</si>
  <si>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</si>
  <si>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</si>
  <si>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</si>
  <si>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</si>
  <si>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</si>
  <si>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</si>
  <si>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</si>
  <si>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</si>
  <si>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</si>
  <si>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</si>
  <si>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</si>
  <si>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</si>
  <si>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</si>
  <si>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</si>
  <si>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</si>
  <si>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</si>
  <si>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</si>
  <si>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</si>
  <si>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</si>
  <si>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</si>
  <si>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</si>
  <si>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</si>
  <si>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</si>
  <si>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</si>
  <si>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</si>
  <si>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</si>
  <si>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</si>
  <si>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</si>
  <si>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</si>
  <si>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</si>
  <si>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</si>
  <si>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</si>
  <si>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</si>
  <si>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</si>
  <si>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</si>
  <si>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</si>
  <si>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</si>
  <si>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</si>
  <si>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</si>
  <si>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</si>
  <si>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</si>
  <si>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</si>
  <si>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</si>
  <si>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</si>
  <si>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</si>
  <si>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</si>
  <si>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</si>
  <si>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</si>
  <si>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</si>
  <si>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</si>
  <si>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</si>
  <si>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</si>
  <si>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</si>
  <si>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</si>
  <si>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</si>
  <si>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</si>
  <si>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</si>
  <si>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</si>
  <si>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</si>
  <si>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</si>
  <si>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</si>
  <si>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</si>
  <si>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</si>
  <si>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</si>
  <si>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</si>
  <si>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</si>
  <si>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</si>
  <si>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</si>
  <si>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</si>
  <si>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</si>
  <si>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</si>
  <si>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</si>
  <si>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</si>
  <si>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</si>
  <si>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</si>
  <si>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</si>
  <si>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</si>
  <si>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</si>
  <si>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</si>
  <si>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</si>
  <si>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</si>
  <si>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</si>
  <si>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</si>
  <si>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</si>
  <si>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</si>
  <si>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</si>
  <si>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</si>
  <si>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</si>
  <si>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</si>
  <si>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</si>
  <si>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</si>
  <si>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</si>
  <si>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</si>
  <si>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</si>
  <si>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</si>
  <si>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</si>
  <si>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</si>
  <si>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</si>
  <si>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</si>
  <si>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</si>
  <si>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</si>
  <si>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</si>
  <si>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</si>
  <si>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</si>
  <si>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</si>
  <si>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</si>
  <si>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</si>
  <si>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</si>
  <si>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</si>
  <si>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</si>
  <si>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</si>
  <si>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</si>
  <si>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</si>
  <si>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</si>
  <si>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</si>
  <si>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</si>
  <si>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</si>
  <si>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</si>
  <si>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</si>
  <si>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</si>
  <si>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</si>
  <si>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</si>
  <si>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</si>
  <si>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</si>
  <si>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</si>
  <si>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</si>
  <si>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</si>
  <si>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</si>
  <si>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</si>
  <si>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</si>
  <si>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</si>
  <si>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</si>
  <si>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</si>
  <si>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</si>
  <si>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</si>
  <si>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</si>
  <si>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</si>
  <si>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</si>
  <si>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</si>
  <si>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</si>
  <si>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</si>
  <si>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</si>
  <si>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</si>
  <si>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</si>
  <si>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</si>
  <si>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</si>
  <si>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</si>
  <si>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</si>
  <si>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</si>
  <si>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</si>
  <si>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</si>
  <si>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</si>
  <si>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</si>
  <si>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</si>
  <si>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</si>
  <si>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</si>
  <si>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</si>
  <si>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</si>
  <si>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</si>
  <si>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</si>
  <si>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</si>
  <si>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</si>
  <si>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</si>
  <si>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</si>
  <si>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</si>
  <si>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</si>
  <si>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</si>
  <si>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</si>
  <si>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</si>
  <si>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</si>
  <si>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</si>
  <si>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</si>
  <si>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</si>
  <si>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</si>
  <si>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</si>
  <si>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</si>
  <si>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</si>
  <si>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</si>
  <si>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</si>
  <si>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</si>
  <si>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</si>
  <si>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</si>
  <si>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</si>
  <si>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</si>
  <si>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</si>
  <si>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</si>
  <si>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</si>
  <si>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</si>
  <si>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</si>
  <si>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</si>
  <si>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</si>
  <si>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</si>
  <si>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</si>
  <si>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</si>
  <si>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</si>
  <si>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</si>
  <si>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</si>
  <si>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</si>
  <si>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</si>
  <si>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</si>
  <si>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</si>
  <si>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</si>
  <si>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</si>
  <si>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</si>
  <si>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</si>
  <si>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</si>
  <si>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</si>
  <si>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</si>
  <si>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</si>
  <si>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</si>
  <si>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</si>
  <si>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</si>
  <si>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</si>
  <si>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</si>
  <si>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</si>
  <si>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</si>
  <si>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</si>
  <si>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</si>
  <si>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</si>
  <si>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</si>
  <si>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</si>
  <si>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</si>
  <si>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</si>
  <si>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</si>
  <si>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</si>
  <si>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</si>
  <si>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</si>
  <si>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</si>
  <si>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</si>
  <si>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</si>
  <si>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</si>
  <si>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</si>
  <si>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</si>
  <si>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</si>
  <si>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</si>
  <si>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</si>
  <si>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</si>
  <si>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</si>
  <si>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</si>
  <si>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</si>
  <si>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</si>
  <si>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</si>
  <si>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</si>
  <si>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</si>
  <si>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</si>
  <si>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</si>
  <si>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</si>
  <si>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</si>
  <si>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</si>
  <si>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</si>
  <si>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</si>
  <si>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</si>
  <si>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</si>
  <si>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</si>
  <si>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</si>
  <si>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</si>
  <si>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</si>
  <si>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</si>
  <si>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</si>
  <si>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</si>
  <si>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</si>
  <si>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</si>
  <si>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</si>
  <si>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</si>
  <si>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</si>
  <si>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</si>
  <si>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</si>
  <si>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</si>
  <si>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</si>
  <si>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</si>
  <si>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</si>
  <si>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</si>
  <si>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</si>
  <si>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</si>
  <si>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</si>
  <si>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</si>
  <si>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</si>
  <si>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</si>
  <si>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</si>
  <si>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</si>
  <si>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</si>
  <si>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</si>
  <si>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</si>
  <si>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</si>
  <si>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</si>
  <si>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</si>
  <si>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</si>
  <si>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</si>
  <si>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</si>
  <si>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</si>
  <si>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</si>
  <si>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</si>
  <si>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</si>
  <si>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</si>
  <si>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</si>
  <si>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</si>
  <si>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</si>
  <si>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</si>
  <si>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</si>
  <si>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</si>
  <si>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</si>
  <si>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</si>
  <si>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</si>
  <si>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</si>
  <si>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</si>
  <si>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</si>
  <si>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</si>
  <si>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</si>
  <si>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</si>
  <si>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</si>
  <si>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</si>
  <si>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</si>
  <si>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</si>
  <si>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</si>
  <si>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</si>
  <si>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</si>
  <si>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</si>
  <si>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</si>
  <si>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</si>
  <si>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</si>
  <si>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</si>
  <si>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</si>
  <si>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</si>
  <si>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</si>
  <si>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</si>
  <si>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</si>
  <si>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</si>
  <si>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</si>
  <si>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</si>
  <si>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</si>
  <si>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</si>
  <si>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</si>
  <si>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</si>
  <si>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</si>
  <si>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</si>
  <si>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</si>
  <si>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</si>
  <si>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</si>
  <si>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</si>
  <si>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</si>
  <si>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</si>
  <si>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</si>
  <si>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</si>
  <si>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</si>
  <si>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</si>
  <si>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</si>
  <si>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</si>
  <si>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</si>
  <si>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</si>
  <si>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</si>
  <si>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</si>
  <si>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</si>
  <si>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</si>
  <si>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</si>
  <si>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</si>
  <si>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</si>
  <si>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</si>
  <si>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</si>
  <si>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</si>
  <si>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</si>
  <si>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</si>
  <si>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</si>
  <si>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</si>
  <si>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</si>
  <si>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</si>
  <si>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</si>
  <si>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</si>
  <si>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</si>
  <si>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</si>
  <si>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</si>
  <si>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</si>
  <si>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</si>
  <si>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</si>
  <si>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</si>
  <si>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</si>
  <si>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</si>
  <si>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</si>
  <si>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</si>
  <si>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</si>
  <si>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</si>
  <si>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</si>
  <si>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</si>
  <si>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</si>
  <si>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</si>
  <si>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</si>
  <si>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</si>
  <si>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</si>
  <si>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</si>
  <si>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</si>
  <si>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</si>
  <si>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</si>
  <si>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</si>
  <si>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</si>
  <si>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</si>
  <si>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</si>
  <si>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</si>
  <si>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</si>
  <si>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</si>
  <si>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</si>
  <si>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</si>
  <si>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</si>
  <si>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</si>
  <si>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</si>
  <si>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</si>
  <si>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</si>
  <si>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</si>
  <si>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</si>
  <si>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</si>
  <si>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</si>
  <si>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</si>
  <si>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</si>
  <si>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</si>
  <si>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</si>
  <si>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</si>
  <si>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</si>
  <si>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</si>
  <si>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</si>
  <si>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</si>
  <si>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</si>
  <si>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</si>
  <si>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</si>
  <si>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</si>
  <si>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</si>
  <si>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</si>
  <si>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</si>
  <si>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</si>
  <si>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</si>
  <si>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</si>
  <si>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</si>
  <si>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</si>
  <si>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</si>
  <si>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</si>
  <si>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</si>
  <si>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</si>
  <si>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</si>
  <si>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</si>
  <si>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</si>
  <si>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</si>
  <si>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</si>
  <si>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</si>
  <si>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</si>
  <si>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</si>
  <si>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</si>
  <si>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</si>
  <si>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</si>
  <si>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</si>
  <si>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</si>
  <si>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</si>
  <si>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</si>
  <si>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</si>
  <si>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</si>
  <si>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</si>
  <si>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</si>
  <si>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</si>
  <si>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</si>
  <si>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</si>
  <si>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</si>
  <si>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</si>
  <si>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</si>
  <si>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</si>
  <si>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</si>
  <si>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</si>
  <si>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</si>
  <si>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</si>
  <si>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</si>
  <si>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</si>
  <si>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</si>
  <si>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</si>
  <si>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</si>
  <si>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</si>
  <si>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</si>
  <si>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</si>
  <si>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</si>
  <si>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</si>
  <si>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</si>
  <si>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</si>
  <si>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</si>
  <si>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</si>
  <si>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</si>
  <si>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</si>
  <si>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</si>
  <si>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</si>
  <si>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</si>
  <si>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</si>
  <si>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</si>
  <si>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</si>
  <si>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</si>
  <si>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</si>
  <si>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</si>
  <si>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</si>
  <si>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</si>
  <si>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</si>
  <si>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</si>
  <si>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</si>
  <si>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</si>
  <si>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</si>
  <si>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</si>
  <si>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</si>
  <si>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</si>
  <si>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</si>
  <si>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</si>
  <si>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</si>
  <si>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</si>
  <si>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</si>
  <si>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</si>
  <si>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</si>
  <si>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</si>
  <si>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</si>
  <si>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</si>
  <si>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</si>
  <si>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</si>
  <si>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</si>
  <si>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</si>
  <si>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</si>
  <si>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</si>
  <si>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</si>
  <si>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</si>
  <si>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</si>
  <si>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</si>
  <si>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</si>
  <si>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</si>
  <si>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</si>
  <si>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</si>
  <si>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</si>
  <si>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</si>
  <si>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</si>
  <si>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</si>
  <si>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</si>
  <si>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</si>
  <si>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</si>
  <si>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</si>
  <si>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</si>
  <si>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</si>
  <si>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</si>
  <si>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</si>
  <si>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</si>
  <si>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</si>
  <si>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</si>
  <si>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</si>
  <si>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</si>
  <si>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</si>
  <si>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</si>
  <si>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</si>
  <si>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</si>
  <si>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</si>
  <si>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</si>
  <si>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</si>
  <si>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</si>
  <si>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</si>
  <si>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</si>
  <si>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</si>
  <si>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</si>
  <si>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</si>
  <si>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</si>
  <si>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</si>
  <si>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</si>
  <si>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</si>
  <si>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</si>
  <si>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</si>
  <si>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</si>
  <si>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</si>
  <si>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</si>
  <si>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</si>
  <si>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</si>
  <si>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</si>
  <si>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</si>
  <si>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</si>
  <si>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</si>
  <si>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</si>
  <si>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</si>
  <si>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</si>
  <si>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</si>
  <si>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</si>
  <si>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</si>
  <si>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</si>
  <si>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</si>
  <si>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</si>
  <si>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</si>
  <si>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</si>
  <si>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</si>
  <si>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</si>
  <si>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</si>
  <si>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</si>
  <si>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</si>
  <si>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</si>
  <si>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</si>
  <si>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</si>
  <si>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</si>
  <si>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</si>
  <si>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</si>
  <si>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</si>
  <si>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</si>
  <si>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</si>
  <si>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</si>
  <si>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</si>
  <si>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</si>
  <si>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</si>
  <si>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</si>
  <si>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</si>
  <si>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</si>
  <si>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</si>
  <si>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</si>
  <si>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</si>
  <si>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</si>
  <si>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</si>
  <si>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</si>
  <si>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</si>
  <si>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</si>
  <si>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</si>
  <si>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</si>
  <si>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</si>
  <si>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</si>
  <si>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</si>
  <si>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</si>
  <si>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</si>
  <si>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</si>
  <si>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</si>
  <si>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</si>
  <si>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</si>
  <si>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</si>
  <si>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</si>
  <si>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</si>
  <si>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</si>
  <si>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</si>
  <si>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</si>
  <si>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</si>
  <si>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</si>
  <si>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</si>
  <si>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</si>
  <si>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</si>
  <si>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</si>
  <si>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</si>
  <si>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</si>
  <si>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</si>
  <si>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</si>
  <si>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</si>
  <si>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</si>
  <si>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</si>
  <si>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</si>
  <si>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</si>
  <si>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</si>
  <si>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</si>
  <si>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</si>
  <si>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</si>
  <si>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</si>
  <si>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</si>
  <si>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</si>
  <si>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</si>
  <si>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</si>
  <si>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</si>
  <si>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</si>
  <si>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</si>
  <si>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</si>
  <si>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</si>
  <si>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</si>
  <si>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</si>
  <si>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</si>
  <si>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</si>
  <si>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</si>
  <si>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</si>
  <si>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</si>
  <si>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</si>
  <si>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</si>
  <si>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</si>
  <si>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</si>
  <si>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</si>
  <si>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</si>
  <si>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</si>
  <si>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</si>
  <si>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</si>
  <si>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</si>
  <si>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</si>
  <si>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</si>
  <si>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</si>
  <si>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</si>
  <si>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</si>
  <si>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</si>
  <si>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</si>
  <si>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</si>
  <si>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</si>
  <si>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</si>
  <si>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</si>
  <si>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</si>
  <si>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</si>
  <si>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</si>
  <si>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</si>
  <si>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</si>
  <si>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</si>
  <si>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</si>
  <si>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</si>
  <si>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</si>
  <si>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</si>
  <si>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</si>
  <si>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</si>
  <si>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</si>
  <si>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</si>
  <si>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</si>
  <si>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</si>
  <si>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</si>
  <si>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</si>
  <si>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</si>
  <si>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</si>
  <si>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</si>
  <si>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</si>
  <si>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</si>
  <si>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</si>
  <si>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</si>
  <si>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</si>
  <si>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</si>
  <si>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</si>
  <si>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</si>
  <si>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</si>
  <si>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</si>
  <si>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</si>
  <si>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</si>
  <si>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</si>
  <si>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</si>
  <si>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</si>
  <si>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</si>
  <si>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</si>
  <si>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</si>
  <si>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</si>
  <si>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</si>
  <si>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</si>
  <si>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</si>
  <si>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</si>
  <si>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</si>
  <si>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</si>
  <si>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</si>
  <si>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</si>
  <si>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</si>
  <si>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</si>
  <si>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</si>
  <si>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</si>
  <si>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</si>
  <si>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</si>
  <si>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</si>
  <si>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</si>
  <si>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</si>
  <si>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</si>
  <si>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</si>
  <si>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</si>
  <si>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</si>
  <si>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</si>
  <si>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</si>
  <si>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</si>
  <si>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</si>
  <si>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</si>
  <si>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</si>
  <si>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</si>
  <si>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</si>
  <si>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</si>
  <si>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</si>
  <si>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</si>
  <si>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</si>
  <si>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</si>
  <si>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</si>
  <si>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</si>
  <si>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</si>
  <si>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</si>
  <si>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</si>
  <si>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</si>
  <si>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</si>
  <si>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</si>
  <si>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</si>
  <si>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</si>
  <si>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</si>
  <si>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</si>
  <si>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</si>
  <si>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</si>
  <si>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</si>
  <si>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</si>
  <si>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</si>
  <si>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</si>
  <si>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</si>
  <si>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</si>
  <si>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</si>
  <si>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</si>
  <si>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</si>
  <si>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</si>
  <si>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</si>
  <si>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</si>
  <si>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</si>
  <si>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</si>
  <si>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</si>
  <si>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</si>
  <si>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</si>
  <si>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</si>
  <si>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</si>
  <si>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</si>
  <si>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</si>
  <si>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</si>
  <si>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</si>
  <si>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</si>
  <si>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</si>
  <si>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</si>
  <si>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</si>
  <si>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</si>
  <si>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</si>
  <si>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</si>
  <si>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</si>
  <si>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</si>
  <si>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</si>
  <si>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</si>
  <si>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</si>
  <si>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</si>
  <si>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</si>
  <si>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</si>
  <si>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</si>
  <si>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</si>
  <si>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</si>
  <si>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</si>
  <si>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</si>
  <si>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</si>
  <si>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</si>
  <si>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</si>
  <si>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</si>
  <si>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</si>
  <si>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</si>
  <si>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</si>
  <si>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</si>
  <si>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</si>
  <si>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</si>
  <si>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</si>
  <si>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</si>
  <si>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</si>
  <si>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</si>
  <si>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</si>
  <si>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</si>
  <si>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</si>
  <si>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</si>
  <si>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</si>
  <si>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</si>
  <si>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</si>
  <si>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</si>
  <si>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</si>
  <si>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</si>
  <si>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</si>
  <si>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</si>
  <si>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</si>
  <si>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</si>
  <si>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</si>
  <si>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</si>
  <si>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</si>
  <si>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</si>
  <si>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</si>
  <si>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</si>
  <si>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</si>
  <si>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</si>
  <si>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</si>
  <si>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</si>
  <si>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</si>
  <si>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</si>
  <si>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</si>
  <si>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</si>
  <si>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</si>
  <si>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</si>
  <si>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</si>
  <si>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</si>
  <si>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</si>
  <si>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</si>
  <si>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</si>
  <si>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</si>
  <si>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</si>
  <si>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</si>
  <si>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</si>
  <si>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</si>
  <si>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</si>
  <si>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</si>
  <si>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</si>
  <si>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</si>
  <si>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</si>
  <si>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</si>
  <si>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</si>
  <si>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</si>
  <si>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</si>
  <si>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</si>
  <si>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</si>
  <si>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</si>
  <si>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</si>
  <si>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</si>
  <si>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</si>
  <si>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</si>
  <si>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</si>
  <si>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</si>
  <si>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</si>
  <si>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</si>
  <si>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</si>
  <si>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</si>
  <si>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</si>
  <si>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</si>
  <si>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</si>
  <si>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</si>
  <si>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</si>
  <si>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</si>
  <si>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</si>
  <si>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</si>
  <si>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</si>
  <si>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</si>
  <si>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</si>
  <si>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</si>
  <si>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</si>
  <si>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</si>
  <si>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</si>
  <si>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</si>
  <si>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</si>
  <si>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</si>
  <si>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</si>
  <si>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</si>
  <si>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</si>
  <si>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</si>
  <si>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</si>
  <si>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</si>
  <si>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</si>
  <si>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</si>
  <si>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</si>
  <si>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</si>
  <si>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</si>
  <si>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</si>
  <si>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</si>
  <si>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</si>
  <si>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</si>
  <si>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</si>
  <si>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</si>
  <si>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</si>
  <si>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</si>
  <si>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</si>
  <si>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</si>
  <si>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</si>
  <si>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</si>
  <si>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</si>
  <si>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</si>
  <si>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</si>
  <si>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</si>
  <si>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</si>
  <si>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</si>
  <si>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</si>
  <si>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</si>
  <si>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</si>
  <si>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</si>
  <si>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</si>
  <si>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</si>
  <si>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</si>
  <si>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</si>
  <si>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</si>
  <si>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</si>
  <si>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</si>
  <si>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</si>
  <si>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</si>
  <si>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</si>
  <si>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</si>
  <si>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</si>
  <si>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</si>
  <si>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</si>
  <si>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</si>
  <si>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</si>
  <si>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</si>
  <si>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</si>
  <si>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</si>
  <si>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</si>
  <si>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</si>
  <si>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</si>
  <si>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</si>
  <si>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</si>
  <si>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</si>
  <si>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</si>
  <si>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</si>
  <si>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</si>
  <si>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</si>
  <si>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</si>
  <si>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</si>
  <si>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</si>
  <si>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</si>
  <si>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</si>
  <si>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</si>
  <si>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</si>
  <si>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</si>
  <si>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</si>
  <si>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</si>
  <si>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</si>
  <si>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</si>
  <si>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</si>
  <si>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</si>
  <si>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</si>
  <si>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</si>
  <si>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</si>
  <si>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</si>
  <si>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</si>
  <si>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</si>
  <si>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</si>
  <si>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</si>
  <si>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</si>
  <si>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</si>
  <si>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</si>
  <si>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</si>
  <si>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</si>
  <si>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</si>
  <si>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</si>
  <si>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</si>
  <si>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</si>
  <si>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</si>
  <si>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</si>
  <si>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</si>
  <si>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</si>
  <si>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</si>
  <si>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</si>
  <si>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</si>
  <si>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</si>
  <si>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</si>
  <si>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</si>
  <si>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</si>
  <si>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</si>
  <si>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</si>
  <si>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</si>
  <si>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</si>
  <si>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</si>
  <si>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</si>
  <si>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</si>
  <si>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</si>
  <si>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</si>
  <si>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</si>
  <si>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</si>
  <si>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</si>
  <si>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</si>
  <si>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</si>
  <si>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</si>
  <si>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</si>
  <si>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</si>
  <si>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</si>
  <si>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</si>
  <si>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</si>
  <si>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</si>
  <si>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</si>
  <si>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</si>
  <si>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</si>
  <si>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</si>
  <si>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</si>
  <si>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</si>
  <si>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</si>
  <si>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</si>
  <si>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</si>
  <si>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</si>
  <si>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</si>
  <si>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</si>
  <si>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</si>
  <si>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</si>
  <si>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</si>
  <si>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</si>
  <si>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</si>
  <si>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</si>
  <si>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</si>
  <si>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</si>
  <si>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</si>
  <si>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</si>
  <si>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</si>
  <si>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</si>
  <si>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</si>
  <si>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</si>
  <si>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</si>
  <si>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</si>
  <si>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</si>
  <si>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</si>
  <si>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</si>
  <si>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</si>
  <si>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</si>
  <si>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</si>
  <si>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</si>
  <si>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</si>
  <si>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</si>
  <si>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</si>
  <si>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</si>
  <si>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</si>
  <si>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</si>
  <si>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</si>
  <si>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</si>
  <si>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</si>
  <si>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</si>
  <si>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</si>
  <si>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</si>
  <si>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</si>
  <si>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</si>
  <si>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</si>
  <si>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</si>
  <si>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</si>
  <si>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</si>
  <si>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</si>
  <si>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</si>
  <si>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</si>
  <si>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</si>
  <si>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</si>
  <si>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</si>
  <si>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</si>
  <si>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</si>
  <si>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</si>
  <si>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</si>
  <si>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</si>
  <si>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</si>
  <si>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</si>
  <si>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</si>
  <si>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</si>
  <si>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</si>
  <si>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</si>
  <si>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</si>
  <si>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</si>
  <si>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</si>
  <si>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</si>
  <si>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</si>
  <si>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</si>
  <si>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</si>
  <si>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</si>
  <si>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</si>
  <si>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</si>
  <si>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</si>
  <si>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</si>
  <si>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</si>
  <si>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</si>
  <si>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</si>
  <si>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</si>
  <si>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</si>
  <si>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</si>
  <si>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</si>
  <si>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</si>
  <si>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</si>
  <si>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</si>
  <si>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</si>
  <si>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</si>
  <si>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</si>
  <si>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</si>
  <si>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</si>
  <si>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</si>
  <si>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</si>
  <si>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</si>
  <si>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</si>
  <si>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</si>
  <si>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</si>
  <si>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</si>
  <si>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</si>
  <si>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</si>
  <si>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</si>
  <si>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</si>
  <si>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</si>
  <si>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</si>
  <si>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</si>
  <si>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</si>
  <si>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</si>
  <si>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</si>
  <si>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</si>
  <si>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</si>
  <si>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</si>
  <si>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</si>
  <si>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</si>
  <si>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</si>
  <si>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</si>
  <si>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</si>
  <si>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</si>
  <si>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</si>
  <si>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</si>
  <si>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</si>
  <si>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</si>
  <si>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</si>
  <si>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</si>
  <si>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</si>
  <si>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</si>
  <si>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</si>
  <si>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</si>
  <si>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</si>
  <si>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</si>
  <si>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</si>
  <si>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</si>
  <si>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</si>
  <si>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</si>
  <si>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</si>
  <si>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</si>
  <si>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</si>
  <si>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</si>
  <si>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</si>
  <si>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</si>
  <si>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</si>
  <si>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</si>
  <si>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</si>
  <si>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</si>
  <si>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</si>
  <si>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</si>
  <si>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</si>
  <si>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</si>
  <si>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</si>
  <si>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</si>
  <si>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</si>
  <si>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</si>
  <si>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</si>
  <si>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</si>
  <si>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</si>
  <si>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</si>
  <si>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</si>
  <si>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</si>
  <si>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</si>
  <si>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</si>
  <si>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</si>
  <si>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</si>
  <si>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</si>
  <si>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</si>
  <si>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</si>
  <si>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</si>
  <si>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</si>
  <si>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</si>
  <si>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</si>
  <si>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</si>
  <si>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</si>
  <si>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</si>
  <si>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</si>
  <si>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</si>
  <si>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</si>
  <si>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</si>
  <si>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</si>
  <si>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</si>
  <si>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</si>
  <si>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</si>
  <si>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</si>
  <si>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</si>
  <si>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</si>
  <si>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</si>
  <si>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</si>
  <si>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</si>
  <si>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</si>
  <si>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</si>
  <si>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</si>
  <si>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</si>
  <si>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</si>
  <si>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</si>
  <si>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</si>
  <si>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</si>
  <si>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</si>
  <si>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</si>
  <si>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</si>
  <si>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</si>
  <si>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</si>
  <si>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</si>
  <si>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</si>
  <si>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</si>
  <si>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</si>
  <si>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</si>
  <si>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</si>
  <si>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</si>
  <si>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</si>
  <si>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</si>
  <si>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</si>
  <si>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</si>
  <si>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</si>
  <si>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</si>
  <si>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</si>
  <si>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</si>
  <si>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</si>
  <si>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</si>
  <si>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</si>
  <si>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</si>
  <si>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</si>
  <si>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</si>
  <si>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</si>
  <si>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</si>
  <si>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</si>
  <si>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</si>
  <si>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</si>
  <si>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</si>
  <si>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</si>
  <si>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</si>
  <si>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</si>
  <si>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</si>
  <si>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</si>
  <si>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</si>
  <si>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</si>
  <si>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</si>
  <si>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</si>
  <si>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</si>
  <si>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</si>
  <si>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</si>
  <si>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</si>
  <si>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</si>
  <si>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</si>
  <si>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</si>
  <si>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</si>
  <si>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</si>
  <si>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</si>
  <si>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</si>
  <si>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</si>
  <si>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</si>
  <si>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</si>
  <si>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</si>
  <si>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</si>
  <si>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</si>
  <si>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</si>
  <si>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</si>
  <si>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</si>
  <si>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</si>
  <si>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</si>
  <si>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</si>
  <si>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</si>
  <si>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</si>
  <si>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</si>
  <si>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</si>
  <si>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</si>
  <si>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</si>
  <si>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</si>
  <si>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</si>
  <si>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</si>
  <si>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</si>
  <si>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</si>
  <si>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</si>
  <si>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</si>
  <si>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</si>
  <si>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</si>
  <si>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</si>
  <si>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</si>
  <si>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</si>
  <si>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</si>
  <si>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</si>
  <si>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</si>
  <si>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</si>
  <si>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</si>
  <si>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</si>
  <si>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</si>
  <si>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</si>
  <si>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</si>
  <si>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</si>
  <si>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</si>
  <si>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</si>
  <si>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</si>
  <si>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</si>
  <si>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</si>
  <si>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</si>
  <si>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</si>
  <si>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</si>
  <si>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</si>
  <si>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</si>
  <si>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</si>
  <si>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</si>
  <si>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</si>
  <si>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</si>
  <si>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</si>
  <si>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</si>
  <si>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</si>
  <si>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</si>
  <si>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</si>
  <si>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</si>
  <si>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</si>
  <si>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</si>
  <si>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</si>
  <si>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</si>
  <si>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</si>
  <si>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</si>
  <si>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</si>
  <si>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</si>
  <si>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</si>
  <si>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</si>
  <si>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</si>
  <si>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</si>
  <si>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</si>
  <si>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</si>
  <si>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</si>
  <si>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</si>
  <si>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</si>
  <si>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</si>
  <si>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</si>
  <si>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</si>
  <si>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</si>
  <si>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</si>
  <si>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</si>
  <si>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</si>
  <si>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</si>
  <si>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</si>
  <si>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</si>
  <si>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</si>
  <si>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</si>
  <si>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</si>
  <si>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</si>
  <si>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</si>
  <si>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</si>
  <si>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</si>
  <si>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</si>
  <si>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</si>
  <si>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</si>
  <si>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</si>
  <si>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</si>
  <si>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</si>
  <si>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</si>
  <si>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</si>
  <si>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</si>
  <si>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</si>
  <si>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</si>
  <si>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</si>
  <si>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</si>
  <si>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</si>
  <si>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</si>
  <si>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</si>
  <si>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</si>
  <si>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</si>
  <si>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</si>
  <si>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</si>
  <si>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</si>
  <si>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</si>
  <si>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</si>
  <si>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</si>
  <si>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</si>
  <si>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</si>
  <si>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</si>
  <si>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</si>
  <si>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</si>
  <si>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</si>
  <si>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</si>
  <si>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</si>
  <si>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</si>
  <si>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</si>
  <si>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</si>
  <si>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</si>
  <si>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</si>
  <si>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</si>
  <si>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</si>
  <si>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</si>
  <si>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</si>
  <si>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</si>
  <si>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</si>
  <si>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</si>
  <si>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</si>
  <si>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</si>
  <si>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</si>
  <si>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</si>
  <si>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</si>
  <si>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</si>
  <si>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</si>
  <si>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</si>
  <si>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</si>
  <si>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</si>
  <si>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</si>
  <si>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</si>
  <si>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</si>
  <si>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</si>
  <si>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</si>
  <si>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</si>
  <si>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</si>
  <si>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</si>
  <si>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</si>
  <si>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</si>
  <si>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</si>
  <si>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</si>
  <si>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</si>
  <si>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</si>
  <si>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</si>
  <si>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</si>
  <si>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</si>
  <si>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</si>
  <si>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</si>
  <si>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</si>
  <si>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</si>
  <si>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</si>
  <si>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</si>
  <si>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</si>
  <si>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</si>
  <si>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</si>
  <si>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</si>
  <si>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</si>
  <si>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</si>
  <si>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</si>
  <si>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</si>
  <si>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</si>
  <si>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</si>
  <si>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</si>
  <si>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</si>
  <si>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</si>
  <si>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</si>
  <si>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</si>
  <si>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</si>
  <si>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</si>
  <si>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</si>
  <si>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</si>
  <si>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</si>
  <si>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</si>
  <si>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</si>
  <si>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</si>
  <si>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</si>
  <si>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</si>
  <si>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</si>
  <si>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</si>
  <si>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</si>
  <si>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</si>
  <si>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</si>
  <si>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</si>
  <si>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</si>
  <si>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</si>
  <si>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</si>
  <si>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</si>
  <si>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</si>
  <si>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</si>
  <si>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</si>
  <si>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</si>
  <si>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</si>
  <si>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</si>
  <si>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</si>
  <si>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</si>
  <si>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</si>
  <si>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</si>
  <si>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</si>
  <si>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</si>
  <si>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</si>
  <si>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</si>
  <si>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</si>
  <si>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</si>
  <si>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</si>
  <si>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</si>
  <si>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</si>
  <si>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</si>
  <si>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</si>
  <si>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</si>
  <si>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</si>
  <si>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</si>
  <si>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</si>
  <si>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</si>
  <si>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</si>
  <si>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</si>
  <si>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</si>
  <si>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</si>
  <si>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</si>
  <si>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</si>
  <si>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</si>
  <si>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</si>
  <si>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</si>
  <si>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</si>
  <si>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</si>
  <si>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</si>
  <si>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</si>
  <si>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</si>
  <si>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</si>
  <si>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</si>
  <si>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</si>
  <si>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</si>
  <si>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</si>
  <si>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</si>
  <si>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</si>
  <si>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</si>
  <si>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</si>
  <si>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</si>
  <si>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</si>
  <si>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</si>
  <si>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</si>
  <si>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</si>
  <si>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</si>
  <si>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</si>
  <si>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</si>
  <si>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</si>
  <si>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</si>
  <si>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</si>
  <si>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</si>
  <si>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</si>
  <si>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</si>
  <si>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</si>
  <si>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</si>
  <si>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</si>
  <si>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</si>
  <si>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</si>
  <si>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</si>
  <si>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</si>
  <si>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</si>
  <si>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</si>
  <si>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</si>
  <si>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</si>
  <si>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</si>
  <si>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</si>
  <si>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</si>
  <si>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</si>
  <si>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</si>
  <si>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</si>
  <si>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</si>
  <si>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</si>
  <si>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</si>
  <si>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</si>
  <si>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</si>
  <si>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</si>
  <si>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</si>
  <si>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</si>
  <si>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</si>
  <si>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</si>
  <si>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</si>
  <si>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</si>
  <si>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</si>
  <si>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</si>
  <si>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</si>
  <si>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</si>
  <si>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</si>
  <si>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</si>
  <si>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</si>
  <si>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</si>
  <si>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</si>
  <si>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</si>
  <si>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</si>
  <si>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</si>
  <si>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</si>
  <si>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</si>
  <si>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</si>
  <si>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</si>
  <si>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</si>
  <si>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</si>
  <si>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</si>
  <si>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</si>
  <si>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</si>
  <si>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</si>
  <si>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</si>
  <si>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</si>
  <si>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</si>
  <si>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</si>
  <si>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</si>
  <si>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</si>
  <si>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</si>
  <si>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</si>
  <si>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</si>
  <si>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</si>
  <si>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</si>
  <si>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</si>
  <si>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</si>
  <si>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</si>
  <si>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</si>
  <si>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</si>
  <si>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</si>
  <si>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</si>
  <si>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</si>
  <si>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</si>
  <si>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</si>
  <si>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</si>
  <si>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</si>
  <si>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</si>
  <si>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</si>
  <si>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</si>
  <si>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</si>
  <si>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</si>
  <si>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</si>
  <si>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</si>
  <si>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</si>
  <si>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</si>
  <si>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</si>
  <si>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</si>
  <si>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</si>
  <si>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</si>
  <si>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</si>
  <si>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</si>
  <si>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</si>
  <si>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</si>
  <si>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</si>
  <si>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</si>
  <si>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</si>
  <si>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</si>
  <si>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</si>
  <si>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</si>
  <si>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</si>
  <si>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</si>
  <si>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</si>
  <si>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</si>
  <si>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</si>
  <si>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</si>
  <si>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</si>
  <si>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</si>
  <si>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</si>
  <si>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</si>
  <si>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</si>
  <si>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</si>
  <si>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</si>
  <si>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</si>
  <si>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</si>
  <si>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</si>
  <si>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</si>
  <si>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</si>
  <si>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</si>
  <si>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</si>
  <si>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</si>
  <si>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</si>
  <si>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</si>
  <si>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</si>
  <si>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</si>
  <si>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</si>
  <si>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</si>
  <si>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</si>
  <si>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</si>
  <si>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</si>
  <si>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</si>
  <si>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</si>
  <si>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</si>
  <si>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</si>
  <si>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</si>
  <si>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</si>
  <si>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</si>
  <si>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</si>
  <si>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</si>
  <si>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</si>
  <si>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</si>
  <si>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</si>
  <si>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</si>
  <si>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</si>
  <si>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</si>
  <si>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</si>
  <si>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</si>
  <si>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</si>
  <si>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</si>
  <si>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</si>
  <si>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</si>
  <si>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</si>
  <si>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</si>
  <si>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</si>
  <si>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</si>
  <si>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</si>
  <si>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</si>
  <si>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</si>
  <si>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</si>
  <si>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</si>
  <si>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</si>
  <si>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</si>
  <si>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</si>
  <si>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</si>
  <si>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</si>
  <si>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</si>
  <si>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</si>
  <si>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</si>
  <si>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</si>
  <si>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</si>
  <si>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</si>
  <si>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</si>
  <si>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</si>
  <si>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</si>
  <si>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</si>
  <si>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</si>
  <si>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</si>
  <si>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</si>
  <si>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</si>
  <si>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</si>
  <si>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</si>
  <si>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</si>
  <si>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</si>
  <si>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</si>
  <si>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</si>
  <si>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</si>
  <si>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</si>
  <si>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</si>
  <si>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</si>
  <si>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</si>
  <si>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</si>
  <si>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</si>
  <si>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</si>
  <si>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</si>
  <si>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</si>
  <si>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</si>
  <si>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</si>
  <si>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</si>
  <si>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</si>
  <si>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</si>
  <si>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</si>
  <si>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</si>
  <si>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</si>
  <si>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</si>
  <si>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</si>
  <si>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</si>
  <si>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</si>
  <si>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</si>
  <si>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</si>
  <si>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</si>
  <si>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</si>
  <si>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</si>
  <si>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</si>
  <si>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</si>
  <si>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</si>
  <si>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</si>
  <si>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</si>
  <si>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</si>
  <si>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</si>
  <si>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</si>
  <si>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</si>
  <si>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</si>
  <si>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</si>
  <si>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</si>
  <si>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</si>
  <si>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</si>
  <si>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</si>
  <si>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</si>
  <si>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</si>
  <si>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</si>
  <si>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</si>
  <si>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</si>
  <si>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</si>
  <si>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</si>
  <si>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</si>
  <si>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</si>
  <si>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</si>
  <si>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</si>
  <si>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</si>
  <si>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</si>
  <si>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</si>
  <si>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</si>
  <si>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</si>
  <si>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</si>
  <si>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</si>
  <si>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</si>
  <si>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</si>
  <si>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</si>
  <si>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</si>
  <si>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</si>
  <si>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</si>
  <si>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</si>
  <si>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</si>
  <si>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</si>
  <si>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</si>
  <si>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</si>
  <si>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</si>
  <si>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</si>
  <si>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</si>
  <si>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</si>
  <si>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</si>
  <si>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</si>
  <si>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</si>
  <si>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</si>
  <si>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</si>
  <si>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</si>
  <si>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</si>
  <si>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</si>
  <si>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</si>
  <si>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</si>
  <si>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</si>
  <si>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</si>
  <si>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</si>
  <si>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</si>
  <si>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</si>
  <si>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</si>
  <si>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</si>
  <si>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</si>
  <si>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</si>
  <si>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</si>
  <si>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</si>
  <si>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</si>
  <si>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</si>
  <si>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</si>
  <si>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</si>
  <si>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</si>
  <si>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</si>
  <si>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</si>
  <si>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</si>
  <si>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</si>
  <si>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</si>
  <si>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</si>
  <si>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</si>
  <si>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</si>
  <si>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</si>
  <si>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</si>
  <si>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</si>
  <si>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</si>
  <si>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</si>
  <si>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</si>
  <si>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</si>
  <si>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</si>
  <si>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</si>
  <si>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</si>
  <si>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</si>
  <si>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</si>
  <si>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</si>
  <si>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</si>
  <si>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</si>
  <si>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</si>
  <si>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</si>
  <si>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</si>
  <si>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</si>
  <si>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</si>
  <si>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</si>
  <si>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</si>
  <si>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</si>
  <si>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</si>
  <si>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</si>
  <si>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</si>
  <si>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</si>
  <si>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</si>
  <si>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</si>
  <si>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</si>
  <si>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</si>
  <si>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</si>
  <si>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</si>
  <si>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</si>
  <si>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</si>
  <si>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</si>
  <si>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</si>
  <si>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</si>
  <si>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</si>
  <si>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</si>
  <si>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</si>
  <si>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</si>
  <si>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</si>
  <si>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</si>
  <si>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</si>
  <si>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</si>
  <si>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</si>
  <si>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</si>
  <si>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</si>
  <si>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</si>
  <si>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</si>
  <si>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</si>
  <si>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</si>
  <si>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</si>
  <si>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</si>
  <si>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</si>
  <si>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</si>
  <si>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</si>
  <si>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</si>
  <si>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</si>
  <si>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</si>
  <si>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</si>
  <si>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</si>
  <si>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</si>
  <si>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</si>
  <si>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</si>
  <si>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</si>
  <si>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</si>
  <si>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</si>
  <si>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</si>
  <si>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</si>
  <si>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</si>
  <si>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</si>
  <si>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</si>
  <si>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</si>
  <si>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</si>
  <si>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</si>
  <si>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</si>
  <si>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</si>
  <si>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</si>
  <si>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</si>
  <si>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</si>
  <si>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</si>
  <si>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</si>
  <si>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</si>
  <si>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</si>
  <si>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</si>
  <si>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</si>
  <si>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</si>
  <si>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</si>
  <si>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</si>
  <si>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</si>
  <si>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</si>
  <si>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</si>
  <si>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</si>
  <si>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</si>
  <si>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</si>
  <si>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</si>
  <si>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</si>
  <si>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</si>
  <si>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</si>
  <si>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</si>
  <si>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</si>
  <si>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</si>
  <si>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</si>
  <si>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</si>
  <si>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</si>
  <si>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</si>
  <si>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</si>
  <si>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</si>
  <si>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</si>
  <si>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</si>
  <si>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</si>
  <si>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</si>
  <si>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</si>
  <si>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</si>
  <si>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</si>
  <si>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</si>
  <si>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</si>
  <si>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</si>
  <si>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</si>
  <si>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</si>
  <si>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</si>
  <si>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</si>
  <si>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</si>
  <si>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</si>
  <si>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</si>
  <si>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</si>
  <si>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</si>
  <si>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</si>
  <si>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</si>
  <si>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</si>
  <si>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</si>
  <si>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</si>
  <si>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</si>
  <si>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</si>
  <si>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</si>
  <si>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</si>
  <si>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</si>
  <si>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</si>
  <si>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</si>
  <si>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</si>
  <si>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</si>
  <si>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</si>
  <si>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</si>
  <si>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</si>
  <si>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</si>
  <si>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</si>
  <si>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</si>
  <si>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</si>
  <si>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</si>
  <si>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</si>
  <si>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</si>
  <si>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</si>
  <si>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</si>
  <si>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</si>
  <si>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</si>
  <si>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</si>
  <si>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</si>
  <si>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</si>
  <si>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</si>
  <si>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</si>
  <si>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</si>
  <si>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</si>
  <si>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</si>
  <si>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</si>
  <si>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</si>
  <si>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</si>
  <si>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</si>
  <si>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</si>
  <si>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</si>
  <si>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</si>
  <si>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</si>
  <si>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</si>
  <si>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</si>
  <si>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</si>
  <si>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</si>
  <si>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</si>
  <si>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</si>
  <si>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</si>
  <si>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</si>
  <si>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</si>
  <si>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</si>
  <si>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</si>
  <si>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</si>
  <si>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</si>
  <si>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</si>
  <si>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</si>
  <si>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</si>
  <si>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</si>
  <si>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</si>
  <si>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</si>
  <si>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</si>
  <si>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</si>
  <si>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</si>
  <si>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</si>
  <si>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</si>
  <si>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</si>
  <si>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</si>
  <si>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</si>
  <si>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</si>
  <si>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</si>
  <si>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</si>
  <si>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</si>
  <si>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</si>
  <si>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</si>
  <si>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</si>
  <si>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</si>
  <si>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</si>
  <si>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</si>
  <si>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</si>
  <si>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</si>
  <si>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</si>
  <si>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</si>
  <si>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</si>
  <si>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</si>
  <si>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</si>
  <si>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</si>
  <si>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</si>
  <si>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</si>
  <si>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</si>
  <si>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</si>
  <si>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</si>
  <si>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</si>
  <si>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</si>
  <si>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</si>
  <si>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</si>
  <si>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</si>
  <si>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</si>
  <si>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</si>
  <si>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</si>
  <si>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</si>
  <si>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</si>
  <si>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</si>
  <si>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</si>
  <si>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</si>
  <si>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</si>
  <si>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</si>
  <si>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</si>
  <si>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</si>
  <si>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</si>
  <si>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</si>
  <si>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</si>
  <si>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</si>
  <si>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</si>
  <si>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</si>
  <si>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</si>
  <si>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</si>
  <si>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</si>
  <si>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</si>
  <si>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</si>
  <si>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</si>
  <si>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</si>
  <si>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</si>
  <si>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</si>
  <si>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</si>
  <si>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</si>
  <si>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</si>
  <si>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</si>
  <si>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</si>
  <si>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</si>
  <si>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</si>
  <si>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</si>
  <si>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</si>
  <si>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</si>
  <si>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</si>
  <si>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</si>
  <si>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</si>
  <si>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</si>
  <si>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</si>
  <si>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</si>
  <si>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</si>
  <si>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</si>
  <si>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</si>
  <si>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</si>
  <si>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</si>
  <si>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</si>
  <si>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</si>
  <si>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</si>
  <si>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</si>
  <si>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</si>
  <si>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</si>
  <si>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</si>
  <si>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</si>
  <si>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</si>
  <si>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</si>
  <si>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</si>
  <si>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</si>
  <si>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</si>
  <si>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</si>
  <si>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</si>
  <si>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</si>
  <si>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</si>
  <si>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</si>
  <si>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</si>
  <si>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</si>
  <si>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</si>
  <si>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</si>
  <si>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</si>
  <si>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</si>
  <si>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</si>
  <si>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</si>
  <si>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</si>
  <si>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</si>
  <si>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</si>
  <si>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</si>
  <si>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</si>
  <si>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</si>
  <si>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</si>
  <si>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</si>
  <si>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</si>
  <si>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</si>
  <si>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</si>
  <si>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</si>
  <si>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</si>
  <si>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</si>
  <si>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</si>
  <si>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</si>
  <si>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</si>
  <si>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</si>
  <si>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</si>
  <si>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</si>
  <si>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</si>
  <si>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</si>
  <si>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</si>
  <si>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</si>
  <si>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</si>
  <si>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</si>
  <si>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</si>
  <si>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</si>
  <si>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</si>
  <si>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</si>
  <si>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</si>
  <si>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</si>
  <si>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</si>
  <si>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</si>
  <si>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</si>
  <si>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</si>
  <si>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</si>
  <si>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</si>
  <si>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</si>
  <si>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</si>
  <si>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</si>
  <si>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</si>
  <si>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</si>
  <si>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</si>
  <si>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</si>
  <si>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</si>
  <si>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</si>
  <si>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</si>
  <si>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</si>
  <si>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</si>
  <si>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</si>
  <si>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</si>
  <si>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</si>
  <si>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</si>
  <si>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</si>
  <si>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</si>
  <si>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</si>
  <si>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</si>
  <si>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</si>
  <si>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</si>
  <si>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</si>
  <si>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</si>
  <si>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</si>
  <si>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</si>
  <si>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</si>
  <si>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</si>
  <si>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</si>
  <si>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</si>
  <si>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</si>
  <si>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</si>
  <si>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</si>
  <si>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</si>
  <si>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</si>
  <si>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</si>
  <si>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</si>
  <si>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</si>
  <si>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</si>
  <si>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</si>
  <si>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</si>
  <si>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</si>
  <si>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</si>
  <si>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</si>
  <si>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</si>
  <si>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</si>
  <si>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</si>
  <si>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</si>
  <si>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</si>
  <si>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</si>
  <si>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</si>
  <si>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</si>
  <si>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</si>
  <si>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</si>
  <si>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</si>
  <si>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</si>
  <si>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</si>
  <si>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</si>
  <si>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</si>
  <si>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</si>
  <si>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</si>
  <si>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</si>
  <si>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</si>
  <si>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</si>
  <si>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</si>
  <si>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</si>
  <si>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</si>
  <si>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</si>
  <si>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</si>
  <si>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</si>
  <si>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</si>
  <si>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</si>
  <si>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</si>
  <si>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</si>
  <si>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</si>
  <si>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</si>
  <si>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</si>
  <si>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</si>
  <si>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</si>
  <si>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</si>
  <si>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</si>
  <si>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</si>
  <si>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</si>
  <si>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</si>
  <si>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</si>
  <si>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</si>
  <si>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</si>
  <si>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</si>
  <si>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</si>
  <si>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</si>
  <si>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</si>
  <si>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</si>
  <si>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</si>
  <si>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</si>
  <si>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</si>
  <si>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</si>
  <si>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</si>
  <si>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</si>
  <si>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</si>
  <si>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</si>
  <si>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</si>
  <si>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</si>
  <si>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</si>
  <si>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</si>
  <si>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</si>
  <si>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</si>
  <si>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</si>
  <si>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</si>
  <si>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</si>
  <si>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</si>
  <si>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</si>
  <si>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</si>
  <si>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</si>
  <si>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</si>
  <si>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</si>
  <si>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</si>
  <si>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</si>
  <si>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</si>
  <si>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</si>
  <si>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</si>
  <si>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</si>
  <si>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</si>
  <si>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</si>
  <si>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</si>
  <si>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</si>
  <si>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</si>
  <si>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</si>
  <si>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</si>
  <si>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</si>
  <si>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</si>
  <si>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</si>
  <si>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</si>
  <si>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</si>
  <si>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</si>
  <si>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</si>
  <si>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</si>
  <si>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</si>
  <si>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</si>
  <si>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</si>
  <si>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</si>
  <si>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</si>
  <si>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</si>
  <si>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</si>
  <si>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</si>
  <si>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</si>
  <si>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</si>
  <si>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</si>
  <si>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</si>
  <si>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</si>
  <si>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</si>
  <si>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</si>
  <si>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</si>
  <si>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</si>
  <si>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</si>
  <si>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</si>
  <si>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</si>
  <si>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</si>
  <si>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</si>
  <si>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</si>
  <si>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</si>
  <si>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</si>
  <si>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</si>
  <si>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</si>
  <si>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</si>
  <si>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</si>
  <si>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</si>
  <si>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</si>
  <si>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</si>
  <si>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</si>
  <si>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</si>
  <si>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</si>
  <si>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</si>
  <si>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</si>
  <si>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</si>
  <si>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</si>
  <si>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</si>
  <si>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</si>
  <si>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</si>
  <si>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</si>
  <si>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</si>
  <si>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</si>
  <si>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</si>
  <si>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</si>
  <si>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</si>
  <si>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</si>
  <si>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</si>
  <si>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</si>
  <si>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</si>
  <si>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</si>
  <si>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</si>
  <si>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</si>
  <si>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</si>
  <si>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</si>
  <si>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</si>
  <si>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</si>
  <si>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</si>
  <si>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</si>
  <si>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</si>
  <si>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</si>
  <si>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</si>
  <si>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</si>
  <si>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</si>
  <si>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</si>
  <si>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</si>
  <si>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</si>
  <si>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</si>
  <si>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</si>
  <si>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</si>
  <si>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</si>
  <si>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</si>
  <si>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</si>
  <si>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</si>
  <si>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</si>
  <si>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</si>
  <si>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</si>
  <si>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</si>
  <si>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</si>
  <si>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</si>
  <si>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</si>
  <si>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</si>
  <si>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</si>
  <si>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</si>
  <si>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</si>
  <si>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</si>
  <si>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</si>
  <si>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</si>
  <si>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</si>
  <si>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</si>
  <si>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</si>
  <si>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</si>
  <si>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</si>
  <si>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</si>
  <si>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</si>
  <si>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</si>
  <si>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</si>
  <si>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</si>
  <si>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</si>
  <si>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</si>
  <si>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</si>
  <si>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</si>
  <si>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</si>
  <si>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</si>
  <si>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</si>
  <si>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</si>
  <si>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</si>
  <si>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</si>
  <si>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</si>
  <si>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</si>
  <si>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</si>
  <si>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</si>
  <si>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</si>
  <si>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</si>
  <si>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</si>
  <si>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</si>
  <si>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</si>
  <si>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</si>
  <si>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</si>
  <si>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</si>
  <si>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</si>
  <si>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</si>
  <si>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</si>
  <si>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</si>
  <si>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</si>
  <si>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</si>
  <si>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</si>
  <si>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</si>
  <si>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</si>
  <si>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</si>
  <si>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</si>
  <si>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</si>
  <si>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</si>
  <si>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</si>
  <si>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</si>
  <si>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</si>
  <si>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</si>
  <si>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</si>
  <si>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</si>
  <si>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</si>
  <si>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</si>
  <si>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</si>
  <si>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</si>
  <si>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</si>
  <si>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</si>
  <si>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</si>
  <si>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</si>
  <si>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</si>
  <si>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</si>
  <si>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</si>
  <si>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</si>
  <si>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</si>
  <si>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</si>
  <si>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</si>
  <si>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</si>
  <si>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</si>
  <si>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</si>
  <si>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</si>
  <si>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</si>
  <si>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</si>
  <si>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</si>
  <si>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</si>
  <si>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</si>
  <si>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</si>
  <si>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</si>
  <si>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</si>
  <si>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</si>
  <si>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</si>
  <si>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</si>
  <si>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</si>
  <si>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</si>
  <si>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</si>
  <si>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</si>
  <si>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</si>
  <si>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</si>
  <si>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</si>
  <si>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</si>
  <si>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</si>
  <si>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</si>
  <si>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</si>
  <si>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</si>
  <si>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</si>
  <si>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</si>
  <si>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</si>
  <si>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</si>
  <si>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</si>
  <si>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</si>
  <si>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</si>
  <si>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</si>
  <si>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</si>
  <si>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</si>
  <si>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</si>
  <si>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</si>
  <si>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</si>
  <si>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</si>
  <si>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</si>
  <si>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</si>
  <si>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</si>
  <si>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</si>
  <si>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</si>
  <si>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</si>
  <si>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</si>
  <si>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</si>
  <si>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</si>
  <si>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</si>
  <si>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</si>
  <si>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</si>
  <si>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</si>
  <si>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</si>
  <si>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</si>
  <si>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</si>
  <si>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</si>
  <si>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</si>
  <si>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</si>
  <si>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</si>
  <si>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</si>
  <si>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</si>
  <si>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</si>
  <si>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</si>
  <si>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</si>
  <si>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</si>
  <si>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</si>
  <si>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</si>
  <si>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</si>
  <si>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</si>
  <si>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</si>
  <si>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</si>
  <si>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</si>
  <si>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</si>
  <si>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</si>
  <si>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</si>
  <si>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</si>
  <si>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</si>
  <si>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</si>
  <si>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</si>
  <si>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</si>
  <si>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</si>
  <si>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</si>
  <si>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</si>
  <si>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</si>
  <si>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</si>
  <si>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</si>
  <si>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</si>
  <si>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</si>
  <si>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</si>
  <si>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</si>
  <si>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</si>
  <si>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</si>
  <si>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</si>
  <si>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</si>
  <si>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</si>
  <si>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</si>
  <si>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</si>
  <si>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</si>
  <si>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</si>
  <si>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</si>
  <si>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</si>
  <si>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</si>
  <si>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</si>
  <si>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</si>
  <si>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</si>
  <si>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</si>
  <si>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</si>
  <si>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</si>
  <si>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</si>
  <si>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</si>
  <si>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</si>
  <si>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</si>
  <si>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</si>
  <si>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</si>
  <si>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</si>
  <si>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</si>
  <si>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</si>
  <si>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</si>
  <si>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</si>
  <si>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</si>
  <si>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</si>
  <si>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</si>
  <si>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</si>
  <si>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</si>
  <si>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</si>
  <si>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</si>
  <si>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</si>
  <si>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</si>
  <si>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</si>
  <si>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</si>
  <si>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</si>
  <si>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</si>
  <si>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</si>
  <si>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</si>
  <si>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</si>
  <si>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</si>
  <si>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</si>
  <si>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</si>
  <si>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</si>
  <si>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</si>
  <si>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</si>
  <si>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</si>
  <si>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</si>
  <si>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</si>
  <si>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</si>
  <si>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</si>
  <si>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</si>
  <si>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</si>
  <si>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</si>
  <si>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</si>
  <si>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</si>
  <si>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</si>
  <si>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</si>
  <si>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</si>
  <si>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</si>
  <si>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</si>
  <si>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</si>
  <si>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</si>
  <si>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</si>
  <si>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</si>
  <si>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</si>
  <si>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</si>
  <si>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</si>
  <si>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</si>
  <si>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</si>
  <si>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</si>
  <si>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</si>
  <si>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</si>
  <si>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</si>
  <si>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</si>
  <si>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</si>
  <si>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</si>
  <si>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</si>
  <si>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</si>
  <si>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</si>
  <si>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</si>
  <si>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</si>
  <si>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</si>
  <si>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</si>
  <si>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</si>
  <si>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</si>
  <si>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</si>
  <si>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</si>
  <si>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</si>
  <si>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</si>
  <si>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</si>
  <si>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</si>
  <si>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</si>
  <si>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</si>
  <si>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</si>
  <si>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</si>
  <si>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</si>
  <si>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</si>
  <si>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</si>
  <si>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</si>
  <si>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</si>
  <si>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</si>
  <si>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</si>
  <si>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</si>
  <si>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</si>
  <si>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</si>
  <si>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</si>
  <si>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</si>
  <si>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</si>
  <si>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</si>
  <si>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</si>
  <si>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</si>
  <si>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</si>
  <si>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</si>
  <si>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</si>
  <si>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</si>
  <si>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</si>
  <si>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</si>
  <si>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</si>
  <si>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</si>
  <si>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</si>
  <si>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</si>
  <si>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</si>
  <si>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</si>
  <si>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</si>
  <si>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</si>
  <si>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</si>
  <si>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</si>
  <si>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</si>
  <si>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</si>
  <si>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</si>
  <si>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</si>
  <si>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</si>
  <si>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</si>
  <si>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</si>
  <si>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</si>
  <si>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</si>
  <si>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</si>
  <si>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</si>
  <si>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</si>
  <si>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</si>
  <si>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</si>
  <si>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</si>
  <si>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</si>
  <si>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</si>
  <si>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</si>
  <si>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</si>
  <si>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</si>
  <si>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</si>
  <si>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</si>
  <si>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</si>
  <si>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</si>
  <si>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</si>
  <si>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</si>
  <si>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</si>
  <si>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</si>
  <si>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</si>
  <si>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</si>
  <si>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</si>
  <si>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</si>
  <si>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</si>
  <si>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</si>
  <si>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</si>
  <si>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</si>
  <si>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</si>
  <si>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</si>
  <si>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</si>
  <si>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</si>
  <si>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</si>
  <si>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</si>
  <si>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</si>
  <si>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</si>
  <si>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</si>
  <si>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</si>
  <si>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</si>
  <si>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</si>
  <si>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</si>
  <si>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</si>
  <si>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</si>
  <si>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</si>
  <si>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</si>
  <si>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</si>
  <si>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</si>
  <si>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</si>
  <si>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</si>
  <si>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</si>
  <si>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</si>
  <si>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</si>
  <si>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</si>
  <si>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</si>
  <si>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</si>
  <si>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</si>
  <si>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</si>
  <si>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</si>
  <si>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</si>
  <si>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</si>
  <si>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</si>
  <si>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</si>
  <si>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</si>
  <si>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</si>
  <si>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</si>
  <si>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</si>
  <si>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</si>
  <si>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</si>
  <si>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</si>
  <si>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</si>
  <si>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</si>
  <si>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</si>
  <si>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</si>
  <si>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</si>
  <si>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</si>
  <si>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</si>
  <si>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</si>
  <si>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</si>
  <si>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</si>
  <si>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</si>
  <si>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</si>
  <si>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</si>
  <si>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</si>
  <si>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</si>
  <si>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</si>
  <si>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</si>
  <si>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</si>
  <si>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</si>
  <si>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</si>
  <si>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</si>
  <si>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</si>
  <si>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</si>
  <si>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</si>
  <si>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</si>
  <si>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</si>
  <si>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</si>
  <si>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</si>
  <si>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</si>
  <si>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</si>
  <si>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</si>
  <si>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</si>
  <si>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</si>
  <si>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</si>
  <si>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</si>
  <si>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</si>
  <si>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</si>
  <si>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</si>
  <si>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</si>
  <si>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</si>
  <si>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</si>
  <si>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</si>
  <si>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</si>
  <si>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</si>
  <si>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</si>
  <si>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</si>
  <si>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</si>
  <si>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</si>
  <si>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</si>
  <si>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</si>
  <si>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</si>
  <si>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</si>
  <si>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</si>
  <si>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</si>
  <si>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</si>
  <si>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</si>
  <si>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</si>
  <si>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</si>
  <si>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</si>
  <si>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</si>
  <si>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</si>
  <si>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</si>
  <si>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</si>
  <si>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</si>
  <si>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</si>
  <si>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</si>
  <si>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</si>
  <si>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</si>
  <si>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</si>
  <si>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</si>
  <si>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</si>
  <si>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</si>
  <si>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</si>
  <si>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</si>
  <si>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</si>
  <si>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</si>
  <si>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</si>
  <si>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</si>
  <si>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</si>
  <si>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</si>
  <si>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</si>
  <si>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</si>
  <si>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</si>
  <si>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</si>
  <si>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</si>
  <si>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</si>
  <si>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</si>
  <si>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</si>
  <si>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</si>
  <si>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</si>
  <si>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</si>
  <si>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</si>
  <si>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</si>
  <si>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</si>
  <si>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</si>
  <si>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</si>
  <si>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</si>
  <si>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</si>
  <si>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</si>
  <si>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</si>
  <si>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</si>
  <si>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</si>
  <si>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</si>
  <si>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</si>
  <si>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</si>
  <si>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</si>
  <si>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</si>
  <si>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</si>
  <si>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</si>
  <si>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</si>
  <si>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</si>
  <si>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</si>
  <si>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</si>
  <si>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</si>
  <si>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</si>
  <si>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</si>
  <si>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</si>
  <si>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</si>
  <si>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</si>
  <si>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</si>
  <si>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</si>
  <si>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</si>
  <si>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</si>
  <si>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</si>
  <si>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</si>
  <si>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</si>
  <si>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</si>
  <si>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</si>
  <si>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</si>
  <si>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</si>
  <si>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</si>
  <si>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</si>
  <si>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</si>
  <si>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</si>
  <si>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</si>
  <si>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</si>
  <si>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</si>
  <si>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</si>
  <si>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</si>
  <si>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</si>
  <si>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</si>
  <si>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</si>
  <si>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</si>
  <si>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</si>
  <si>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</si>
  <si>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</si>
  <si>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</si>
  <si>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</si>
  <si>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</si>
  <si>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</si>
  <si>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</si>
  <si>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</si>
  <si>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</si>
  <si>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</si>
  <si>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</si>
  <si>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</si>
  <si>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</si>
  <si>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</si>
  <si>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</si>
  <si>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</si>
  <si>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</si>
  <si>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</si>
  <si>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</si>
  <si>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</si>
  <si>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</si>
  <si>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</si>
  <si>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</si>
  <si>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</si>
  <si>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</si>
  <si>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</si>
  <si>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</si>
  <si>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</si>
  <si>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</si>
  <si>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</si>
  <si>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</si>
  <si>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</si>
  <si>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</si>
  <si>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</si>
  <si>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</si>
  <si>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</si>
  <si>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</si>
  <si>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</si>
  <si>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</si>
  <si>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</si>
  <si>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</si>
  <si>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</si>
  <si>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</si>
  <si>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</si>
  <si>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</si>
  <si>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</si>
  <si>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</si>
  <si>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</si>
  <si>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</si>
  <si>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</si>
  <si>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</si>
  <si>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</si>
  <si>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</si>
  <si>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</si>
  <si>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</si>
  <si>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</si>
  <si>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</si>
  <si>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</si>
  <si>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</si>
  <si>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</si>
  <si>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</si>
  <si>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</si>
  <si>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</si>
  <si>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</si>
  <si>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</si>
  <si>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</si>
  <si>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</si>
  <si>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</si>
  <si>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</si>
  <si>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</si>
  <si>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</si>
  <si>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</si>
  <si>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</si>
  <si>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</si>
  <si>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</si>
  <si>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</si>
  <si>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</si>
  <si>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</si>
  <si>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</si>
  <si>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</si>
  <si>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</si>
  <si>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</si>
  <si>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</si>
  <si>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</si>
  <si>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</si>
  <si>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</si>
  <si>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</si>
  <si>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</si>
  <si>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</si>
  <si>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</si>
  <si>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</si>
  <si>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</si>
  <si>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</si>
  <si>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</si>
  <si>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</si>
  <si>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</si>
  <si>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</si>
  <si>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</si>
  <si>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</si>
  <si>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</si>
  <si>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</si>
  <si>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</si>
  <si>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</si>
  <si>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</si>
  <si>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</si>
  <si>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</si>
  <si>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</si>
  <si>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</si>
  <si>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</si>
  <si>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</si>
  <si>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</si>
  <si>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</si>
  <si>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</si>
  <si>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</si>
  <si>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</si>
  <si>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</si>
  <si>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</si>
  <si>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</si>
  <si>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</si>
  <si>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</si>
  <si>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</si>
  <si>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</si>
  <si>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</si>
  <si>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</si>
  <si>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</si>
  <si>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</si>
  <si>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</si>
  <si>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</si>
  <si>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</si>
  <si>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</si>
  <si>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</si>
  <si>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</si>
  <si>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</si>
  <si>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</si>
  <si>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</si>
  <si>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</si>
  <si>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</si>
  <si>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</si>
  <si>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</si>
  <si>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</si>
  <si>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</si>
  <si>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</si>
  <si>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</si>
  <si>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</si>
  <si>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</si>
  <si>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</si>
  <si>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</si>
  <si>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</si>
  <si>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</si>
  <si>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</si>
  <si>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</si>
  <si>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</si>
  <si>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</si>
  <si>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</si>
  <si>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</si>
  <si>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</si>
  <si>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</si>
  <si>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</si>
  <si>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</si>
  <si>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</si>
  <si>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</si>
  <si>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</si>
  <si>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</si>
  <si>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</si>
  <si>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</si>
  <si>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</si>
  <si>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</si>
  <si>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</si>
  <si>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</si>
  <si>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</si>
  <si>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</si>
  <si>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</si>
  <si>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</si>
  <si>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</si>
  <si>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</si>
  <si>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</si>
  <si>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</si>
  <si>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</si>
  <si>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</si>
  <si>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</si>
  <si>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</si>
  <si>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</si>
  <si>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</si>
  <si>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</si>
  <si>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</si>
  <si>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</si>
  <si>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</si>
  <si>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</si>
  <si>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</si>
  <si>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</si>
  <si>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</si>
  <si>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</si>
  <si>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</si>
  <si>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</si>
  <si>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</si>
  <si>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</si>
  <si>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</si>
  <si>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</si>
  <si>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</si>
  <si>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</si>
  <si>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</si>
  <si>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</si>
  <si>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</si>
  <si>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</si>
  <si>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</si>
  <si>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</si>
  <si>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</si>
  <si>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</si>
  <si>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</si>
  <si>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</si>
  <si>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</si>
  <si>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</si>
  <si>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</si>
  <si>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</si>
  <si>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</si>
  <si>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</si>
  <si>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</si>
  <si>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</si>
  <si>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</si>
  <si>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</si>
  <si>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</si>
  <si>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</si>
  <si>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</si>
  <si>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</si>
  <si>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</si>
  <si>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</si>
  <si>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</si>
  <si>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</si>
  <si>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</si>
  <si>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</si>
  <si>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</si>
  <si>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</si>
  <si>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</si>
  <si>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</si>
  <si>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</si>
  <si>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</si>
  <si>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</si>
  <si>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</si>
  <si>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</si>
  <si>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</si>
  <si>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</si>
  <si>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</si>
  <si>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</si>
  <si>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</si>
  <si>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</si>
  <si>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</si>
  <si>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</si>
  <si>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</si>
  <si>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</si>
  <si>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</si>
  <si>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</si>
  <si>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</si>
  <si>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</si>
  <si>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</si>
  <si>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</si>
  <si>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</si>
  <si>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</si>
  <si>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</si>
  <si>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</si>
  <si>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</si>
  <si>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</si>
  <si>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</si>
  <si>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</si>
  <si>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</si>
  <si>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</si>
  <si>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</si>
  <si>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</si>
  <si>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</si>
  <si>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</si>
  <si>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</si>
  <si>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</si>
  <si>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</si>
  <si>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</si>
  <si>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</si>
  <si>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</si>
  <si>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</si>
  <si>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</si>
  <si>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</si>
  <si>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</si>
  <si>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</si>
  <si>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</si>
  <si>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</si>
  <si>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</si>
  <si>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</si>
  <si>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</si>
  <si>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</si>
  <si>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</si>
  <si>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</si>
  <si>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</si>
  <si>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</si>
  <si>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</si>
  <si>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</si>
  <si>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</si>
  <si>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</si>
  <si>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</si>
  <si>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</si>
  <si>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</si>
  <si>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</si>
  <si>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</si>
  <si>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</si>
  <si>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</si>
  <si>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</si>
  <si>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</si>
  <si>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</si>
  <si>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</si>
  <si>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</si>
  <si>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</si>
  <si>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</si>
  <si>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</si>
  <si>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</si>
  <si>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</si>
  <si>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</si>
  <si>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</si>
  <si>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</si>
  <si>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</si>
  <si>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</si>
  <si>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</si>
  <si>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</si>
  <si>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</si>
  <si>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</si>
  <si>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</si>
  <si>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</si>
  <si>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</si>
  <si>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</si>
  <si>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</si>
  <si>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</si>
  <si>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</si>
  <si>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</si>
  <si>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</si>
  <si>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</si>
  <si>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</si>
  <si>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</si>
  <si>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</si>
  <si>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</si>
  <si>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</si>
  <si>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</si>
  <si>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</si>
  <si>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</si>
  <si>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</si>
  <si>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</si>
  <si>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</si>
  <si>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</si>
  <si>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</si>
  <si>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</si>
  <si>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</si>
  <si>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</si>
  <si>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</si>
  <si>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</si>
  <si>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</si>
  <si>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</si>
  <si>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</si>
  <si>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</si>
  <si>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</si>
  <si>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</si>
  <si>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</si>
  <si>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</si>
  <si>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</si>
  <si>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</si>
  <si>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</si>
  <si>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</si>
  <si>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</si>
  <si>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</si>
  <si>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</si>
  <si>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</si>
  <si>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</si>
  <si>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</si>
  <si>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</si>
  <si>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</si>
  <si>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</si>
  <si>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</si>
  <si>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</si>
  <si>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</si>
  <si>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</si>
  <si>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</si>
  <si>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</si>
  <si>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</si>
  <si>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</si>
  <si>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</si>
  <si>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</si>
  <si>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</si>
  <si>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</si>
  <si>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</si>
  <si>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</si>
  <si>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</si>
  <si>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</si>
  <si>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</si>
  <si>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</si>
  <si>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</si>
  <si>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</si>
  <si>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</si>
  <si>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</si>
  <si>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</si>
  <si>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</si>
  <si>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</si>
  <si>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</si>
  <si>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</si>
  <si>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</si>
  <si>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</si>
  <si>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</si>
  <si>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</si>
  <si>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</si>
  <si>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</si>
  <si>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</si>
  <si>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</si>
  <si>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</si>
  <si>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</si>
  <si>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</si>
  <si>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</si>
  <si>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</si>
  <si>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</si>
  <si>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</si>
  <si>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</si>
  <si>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</si>
  <si>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</si>
  <si>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</si>
  <si>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</si>
  <si>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</si>
  <si>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</si>
  <si>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</si>
  <si>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</si>
  <si>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</si>
  <si>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</si>
  <si>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</si>
  <si>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</si>
  <si>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</si>
  <si>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</si>
  <si>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</si>
  <si>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</si>
  <si>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</si>
  <si>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</si>
  <si>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</si>
  <si>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</si>
  <si>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</si>
  <si>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</si>
  <si>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</si>
  <si>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</si>
  <si>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</si>
  <si>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</si>
  <si>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</si>
  <si>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</si>
  <si>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</si>
  <si>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</si>
  <si>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</si>
  <si>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</si>
  <si>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</si>
  <si>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</si>
  <si>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</si>
  <si>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</si>
  <si>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</si>
  <si>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</si>
  <si>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</si>
  <si>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</si>
  <si>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</si>
  <si>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</si>
  <si>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</si>
  <si>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</si>
  <si>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</si>
  <si>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</si>
  <si>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</si>
  <si>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</si>
  <si>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</si>
  <si>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</si>
  <si>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</si>
  <si>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</si>
  <si>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</si>
  <si>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</si>
  <si>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</si>
  <si>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</si>
  <si>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</si>
  <si>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</si>
  <si>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</si>
  <si>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</si>
  <si>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</si>
  <si>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</si>
  <si>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</si>
  <si>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</si>
  <si>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</si>
  <si>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</si>
  <si>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</si>
  <si>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</si>
  <si>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</si>
  <si>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</si>
  <si>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</si>
  <si>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</si>
  <si>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</si>
  <si>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</si>
  <si>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</si>
  <si>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</si>
  <si>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</si>
  <si>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</si>
  <si>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</si>
  <si>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</si>
  <si>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</si>
  <si>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</si>
  <si>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</si>
  <si>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</si>
  <si>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</si>
  <si>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</si>
  <si>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</si>
  <si>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</si>
  <si>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</si>
  <si>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</si>
  <si>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</si>
  <si>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</si>
  <si>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</si>
  <si>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</si>
  <si>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</si>
  <si>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</si>
  <si>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</si>
  <si>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</si>
  <si>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</si>
  <si>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</si>
  <si>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</si>
  <si>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</si>
  <si>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</si>
  <si>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</si>
  <si>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</si>
  <si>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</si>
  <si>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</si>
  <si>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</si>
  <si>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</si>
  <si>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</si>
  <si>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</si>
  <si>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</si>
  <si>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</si>
  <si>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</si>
  <si>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</si>
  <si>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</si>
  <si>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</si>
  <si>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</si>
  <si>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</si>
  <si>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</si>
  <si>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</si>
  <si>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</si>
  <si>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</si>
  <si>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</si>
  <si>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</si>
  <si>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</si>
  <si>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</si>
  <si>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</si>
  <si>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</si>
  <si>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</si>
  <si>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</si>
  <si>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</si>
  <si>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</si>
  <si>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</si>
  <si>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</si>
  <si>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</si>
  <si>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</si>
  <si>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</si>
  <si>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</si>
  <si>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</si>
  <si>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</si>
  <si>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</si>
  <si>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</si>
  <si>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</si>
  <si>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</si>
  <si>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</si>
  <si>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</si>
  <si>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</si>
  <si>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</si>
  <si>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</si>
  <si>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</si>
  <si>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</si>
  <si>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</si>
  <si>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</si>
  <si>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</si>
  <si>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</si>
  <si>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</si>
  <si>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</si>
  <si>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</si>
  <si>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</si>
  <si>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</si>
  <si>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</si>
  <si>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</si>
  <si>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</si>
  <si>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</si>
  <si>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</si>
  <si>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</si>
  <si>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</si>
  <si>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</si>
  <si>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</si>
  <si>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</si>
  <si>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</si>
  <si>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</si>
  <si>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</si>
  <si>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</si>
  <si>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</si>
  <si>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</si>
  <si>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</si>
  <si>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</si>
  <si>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</si>
  <si>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</si>
  <si>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</si>
  <si>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</si>
  <si>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</si>
  <si>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</si>
  <si>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</si>
  <si>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</si>
  <si>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</si>
  <si>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</si>
  <si>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</si>
  <si>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</si>
  <si>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</si>
  <si>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</si>
  <si>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</si>
  <si>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</si>
  <si>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</si>
  <si>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</si>
  <si>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</si>
  <si>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</si>
  <si>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</si>
  <si>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</si>
  <si>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</si>
  <si>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</si>
  <si>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</si>
  <si>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</si>
  <si>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</si>
  <si>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</si>
  <si>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</si>
  <si>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</si>
  <si>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</si>
  <si>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</si>
  <si>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</si>
  <si>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</si>
  <si>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</si>
  <si>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</si>
  <si>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</si>
  <si>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</si>
  <si>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</si>
  <si>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</si>
  <si>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</si>
  <si>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</si>
  <si>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</si>
  <si>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</si>
  <si>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</si>
  <si>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</si>
  <si>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</si>
  <si>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</si>
  <si>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</si>
  <si>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</si>
  <si>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</si>
  <si>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</si>
  <si>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</si>
  <si>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</si>
  <si>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</si>
  <si>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</si>
  <si>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</si>
  <si>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</si>
  <si>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</si>
  <si>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</si>
  <si>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</si>
  <si>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</si>
  <si>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</si>
  <si>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</si>
  <si>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</si>
  <si>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</si>
  <si>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</si>
  <si>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</si>
  <si>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</si>
  <si>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</si>
  <si>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</si>
  <si>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</si>
  <si>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</si>
  <si>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</si>
  <si>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</si>
  <si>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</si>
  <si>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</si>
  <si>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</si>
  <si>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</si>
  <si>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</si>
  <si>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</si>
  <si>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</si>
  <si>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</si>
  <si>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</si>
  <si>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</si>
  <si>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</si>
  <si>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</si>
  <si>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</si>
  <si>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</si>
  <si>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</si>
  <si>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</si>
  <si>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</si>
  <si>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</si>
  <si>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</si>
  <si>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</si>
  <si>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</si>
  <si>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</si>
  <si>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</si>
  <si>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</si>
  <si>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</si>
  <si>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</si>
  <si>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</si>
  <si>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</si>
  <si>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</si>
  <si>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</si>
  <si>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</si>
  <si>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</si>
  <si>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</si>
  <si>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</si>
  <si>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</si>
  <si>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</si>
  <si>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</si>
  <si>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</si>
  <si>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</si>
  <si>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</si>
  <si>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</si>
  <si>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</si>
  <si>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</si>
  <si>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</si>
  <si>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</si>
  <si>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</si>
  <si>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</si>
  <si>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</si>
  <si>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</si>
  <si>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</si>
  <si>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</si>
  <si>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</si>
  <si>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</si>
  <si>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</si>
  <si>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</si>
  <si>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</si>
  <si>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</si>
  <si>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</si>
  <si>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</si>
  <si>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</si>
  <si>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</si>
  <si>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</si>
  <si>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</si>
  <si>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</si>
  <si>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</si>
  <si>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</si>
  <si>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</si>
  <si>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</si>
  <si>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</si>
  <si>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</si>
  <si>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</si>
  <si>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</si>
  <si>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</si>
  <si>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</si>
  <si>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</si>
  <si>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</si>
  <si>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</si>
  <si>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</si>
  <si>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</si>
  <si>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</si>
  <si>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</si>
  <si>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</si>
  <si>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</si>
  <si>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</si>
  <si>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</si>
  <si>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</si>
  <si>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</si>
  <si>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</si>
  <si>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</si>
  <si>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</si>
  <si>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</si>
  <si>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</si>
  <si>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</si>
  <si>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</si>
  <si>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</si>
  <si>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</si>
  <si>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</si>
  <si>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</si>
  <si>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</si>
  <si>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</si>
  <si>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</si>
  <si>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</si>
  <si>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</si>
  <si>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</si>
  <si>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</si>
  <si>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</si>
  <si>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</si>
  <si>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</si>
  <si>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</si>
  <si>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</si>
  <si>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</si>
  <si>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</si>
  <si>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</si>
  <si>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</si>
  <si>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</si>
  <si>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</si>
  <si>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</si>
  <si>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</si>
  <si>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</si>
  <si>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</si>
  <si>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</si>
  <si>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</si>
  <si>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</si>
  <si>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</si>
  <si>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</si>
  <si>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</si>
  <si>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</si>
  <si>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</si>
  <si>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</si>
  <si>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</si>
  <si>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</si>
  <si>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</si>
  <si>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</si>
  <si>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</si>
  <si>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</si>
  <si>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</si>
  <si>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</si>
  <si>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</si>
  <si>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</si>
  <si>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</si>
  <si>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</si>
  <si>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</si>
  <si>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</si>
  <si>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</si>
  <si>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</si>
  <si>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</si>
  <si>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</si>
  <si>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</si>
  <si>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</si>
  <si>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</si>
  <si>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</si>
  <si>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</si>
  <si>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</si>
  <si>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</si>
  <si>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</si>
  <si>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</si>
  <si>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</si>
  <si>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</si>
  <si>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</si>
  <si>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</si>
  <si>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</si>
  <si>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</si>
  <si>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</si>
  <si>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</si>
  <si>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</si>
  <si>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</si>
  <si>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</si>
  <si>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</si>
  <si>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</si>
  <si>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</si>
  <si>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</si>
  <si>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</si>
  <si>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</si>
  <si>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</si>
  <si>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</si>
  <si>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</si>
  <si>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</si>
  <si>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</si>
  <si>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</si>
  <si>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</si>
  <si>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</si>
  <si>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</si>
  <si>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</si>
  <si>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</si>
  <si>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</si>
  <si>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</si>
  <si>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</si>
  <si>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</si>
  <si>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</si>
  <si>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</si>
  <si>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</si>
  <si>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</si>
  <si>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</si>
  <si>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</si>
  <si>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</si>
  <si>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</si>
  <si>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</si>
  <si>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</si>
  <si>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</si>
  <si>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</si>
  <si>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</si>
  <si>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</si>
  <si>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</si>
  <si>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</si>
  <si>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</si>
  <si>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</si>
  <si>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</si>
  <si>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</si>
  <si>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</si>
  <si>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</si>
  <si>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</si>
  <si>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</si>
  <si>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</si>
  <si>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</si>
  <si>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</si>
  <si>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</si>
  <si>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</si>
  <si>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</si>
  <si>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</si>
  <si>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</si>
  <si>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</si>
  <si>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</si>
  <si>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</si>
  <si>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</si>
  <si>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</si>
  <si>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</si>
  <si>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</si>
  <si>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</si>
  <si>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</si>
  <si>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</si>
  <si>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</si>
  <si>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</si>
  <si>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</si>
  <si>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</si>
  <si>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</si>
  <si>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</si>
  <si>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</si>
  <si>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</si>
  <si>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</si>
  <si>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</si>
  <si>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</si>
  <si>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</si>
  <si>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</si>
  <si>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</si>
  <si>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</si>
  <si>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</si>
  <si>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</si>
  <si>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</si>
  <si>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</si>
  <si>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</si>
  <si>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</si>
  <si>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</si>
  <si>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</si>
  <si>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</si>
  <si>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</si>
  <si>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</si>
  <si>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</si>
  <si>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</si>
  <si>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</si>
  <si>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</si>
  <si>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</si>
  <si>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</si>
  <si>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</si>
  <si>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</si>
  <si>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</si>
  <si>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</si>
  <si>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</si>
  <si>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</si>
  <si>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</si>
  <si>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</si>
  <si>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</si>
  <si>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</si>
  <si>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</si>
  <si>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</si>
  <si>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</si>
  <si>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</si>
  <si>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</si>
  <si>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</si>
  <si>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</si>
  <si>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</si>
  <si>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</si>
  <si>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</si>
  <si>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</si>
  <si>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</si>
  <si>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</si>
  <si>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</si>
  <si>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</si>
  <si>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</si>
  <si>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</si>
  <si>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</si>
  <si>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</si>
  <si>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</si>
  <si>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</si>
  <si>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</si>
  <si>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</si>
  <si>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</si>
  <si>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</si>
  <si>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</si>
  <si>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</si>
  <si>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</si>
  <si>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</si>
  <si>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</si>
  <si>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</si>
  <si>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</si>
  <si>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</si>
  <si>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</si>
  <si>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</si>
  <si>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</si>
  <si>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</si>
  <si>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</si>
  <si>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</si>
  <si>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</si>
  <si>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</si>
  <si>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</si>
  <si>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</si>
  <si>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</si>
  <si>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</si>
  <si>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</si>
  <si>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</si>
  <si>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</si>
  <si>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</si>
  <si>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</si>
  <si>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</si>
  <si>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</si>
  <si>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</si>
  <si>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</si>
  <si>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</si>
  <si>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</si>
  <si>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</si>
  <si>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</si>
  <si>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</si>
  <si>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</si>
  <si>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</si>
  <si>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</si>
  <si>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</si>
  <si>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</si>
  <si>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</si>
  <si>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</si>
  <si>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</si>
  <si>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</si>
  <si>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</si>
  <si>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</si>
  <si>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</si>
  <si>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</si>
  <si>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</si>
  <si>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</si>
  <si>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</si>
  <si>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</si>
  <si>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</si>
  <si>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</si>
  <si>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</si>
  <si>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</si>
  <si>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</si>
  <si>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</si>
  <si>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</si>
  <si>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</si>
  <si>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</si>
  <si>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</si>
  <si>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</si>
  <si>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</si>
  <si>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</si>
  <si>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</si>
  <si>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</si>
  <si>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</si>
  <si>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</si>
  <si>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</si>
  <si>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</si>
  <si>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</si>
  <si>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</si>
  <si>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</si>
  <si>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</si>
  <si>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</si>
  <si>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</si>
  <si>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</si>
  <si>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</si>
  <si>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</si>
  <si>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</si>
  <si>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</si>
  <si>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</si>
  <si>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</si>
  <si>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</si>
  <si>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</si>
  <si>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</si>
  <si>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</si>
  <si>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</si>
  <si>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</si>
  <si>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</si>
  <si>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</si>
  <si>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</si>
  <si>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</si>
  <si>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</si>
  <si>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</si>
  <si>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</si>
  <si>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</si>
  <si>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</si>
  <si>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</si>
  <si>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</si>
  <si>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</si>
  <si>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</si>
  <si>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</si>
  <si>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</si>
  <si>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</si>
  <si>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</si>
  <si>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</si>
  <si>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</si>
  <si>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</si>
  <si>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</si>
  <si>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</si>
  <si>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</si>
  <si>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</si>
  <si>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</si>
  <si>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</si>
  <si>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</si>
  <si>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</si>
  <si>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</si>
  <si>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</si>
  <si>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</si>
  <si>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</si>
  <si>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</si>
  <si>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</si>
  <si>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</si>
  <si>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</si>
  <si>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</si>
  <si>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</si>
  <si>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</si>
  <si>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</si>
  <si>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</si>
  <si>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</si>
  <si>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</si>
  <si>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</si>
  <si>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</si>
  <si>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</si>
  <si>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</si>
  <si>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</si>
  <si>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</si>
  <si>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</si>
  <si>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</si>
  <si>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</si>
  <si>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</si>
  <si>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</si>
  <si>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</si>
  <si>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</si>
  <si>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</si>
  <si>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</si>
  <si>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</si>
  <si>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</si>
  <si>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</si>
  <si>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</si>
  <si>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</si>
  <si>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</si>
  <si>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</si>
  <si>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</si>
  <si>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</si>
  <si>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</si>
  <si>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</si>
  <si>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</si>
  <si>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</si>
  <si>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</si>
  <si>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</si>
  <si>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</si>
  <si>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</si>
  <si>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</si>
  <si>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</si>
  <si>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</si>
  <si>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</si>
  <si>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</si>
  <si>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</si>
  <si>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</si>
  <si>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</si>
  <si>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</si>
  <si>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</si>
  <si>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</si>
  <si>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</si>
  <si>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</si>
  <si>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</si>
  <si>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</si>
  <si>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</si>
  <si>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</si>
  <si>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</si>
  <si>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</si>
  <si>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</si>
  <si>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</si>
  <si>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</si>
  <si>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</si>
  <si>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</si>
  <si>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</si>
  <si>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</si>
  <si>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</si>
  <si>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</si>
  <si>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</si>
  <si>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</si>
  <si>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</si>
  <si>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</si>
  <si>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</si>
  <si>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</si>
  <si>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</si>
  <si>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</si>
  <si>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</si>
  <si>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</si>
  <si>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</si>
  <si>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</si>
  <si>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</si>
  <si>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</si>
  <si>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</si>
  <si>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</si>
  <si>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</si>
  <si>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</si>
  <si>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</si>
  <si>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</si>
  <si>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</si>
  <si>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</si>
  <si>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</si>
  <si>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</si>
  <si>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</si>
  <si>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</si>
  <si>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</si>
  <si>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</si>
  <si>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</si>
  <si>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</si>
  <si>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</si>
  <si>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</si>
  <si>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</si>
  <si>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</si>
  <si>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</si>
  <si>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</si>
  <si>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</si>
  <si>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</si>
  <si>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</si>
  <si>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</si>
  <si>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</si>
  <si>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</si>
  <si>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</si>
  <si>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</si>
  <si>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</si>
  <si>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</si>
  <si>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</si>
  <si>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</si>
  <si>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</si>
  <si>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</si>
  <si>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</si>
  <si>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</si>
  <si>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</si>
  <si>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</si>
  <si>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</si>
  <si>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</si>
  <si>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</si>
  <si>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</si>
  <si>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</si>
  <si>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</si>
  <si>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</si>
  <si>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</si>
  <si>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</si>
  <si>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</si>
  <si>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</si>
  <si>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</si>
  <si>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</si>
  <si>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</si>
  <si>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</si>
  <si>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</si>
  <si>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</si>
  <si>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</si>
  <si>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</si>
  <si>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</si>
  <si>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</si>
  <si>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</si>
  <si>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</si>
  <si>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</si>
  <si>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</si>
  <si>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</si>
  <si>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</si>
  <si>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</si>
  <si>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</si>
  <si>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</si>
  <si>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</si>
  <si>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</si>
  <si>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</si>
  <si>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</si>
  <si>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</si>
  <si>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</si>
  <si>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</si>
  <si>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</si>
  <si>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</si>
  <si>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</si>
  <si>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</si>
  <si>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</si>
  <si>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</si>
  <si>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</si>
  <si>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</si>
  <si>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</si>
  <si>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</si>
  <si>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</si>
  <si>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</si>
  <si>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</si>
  <si>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</si>
  <si>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</si>
  <si>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</si>
  <si>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</si>
  <si>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</si>
  <si>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</si>
  <si>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</si>
  <si>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</si>
  <si>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</si>
  <si>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</si>
  <si>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</si>
  <si>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</si>
  <si>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</si>
  <si>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</si>
  <si>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</si>
  <si>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</si>
  <si>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</si>
  <si>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</si>
  <si>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</si>
  <si>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</si>
  <si>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</si>
  <si>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</si>
  <si>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</si>
  <si>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</si>
  <si>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</si>
  <si>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</si>
  <si>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</si>
  <si>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</si>
  <si>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</si>
  <si>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</si>
  <si>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</si>
  <si>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</si>
  <si>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</si>
  <si>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</si>
  <si>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</si>
  <si>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</si>
  <si>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</si>
  <si>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</si>
  <si>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</si>
  <si>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</si>
  <si>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</si>
  <si>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</si>
  <si>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</si>
  <si>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</si>
  <si>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</si>
  <si>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</si>
  <si>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</si>
  <si>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</si>
  <si>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</si>
  <si>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</si>
  <si>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</si>
  <si>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</si>
  <si>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</si>
  <si>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</si>
  <si>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</si>
  <si>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</si>
  <si>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</si>
  <si>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</si>
  <si>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</si>
  <si>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</si>
  <si>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</si>
  <si>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</si>
  <si>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</si>
  <si>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</si>
  <si>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</si>
  <si>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</si>
  <si>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</si>
  <si>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</si>
  <si>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</si>
  <si>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</si>
  <si>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</si>
  <si>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</si>
  <si>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</si>
  <si>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</si>
  <si>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</si>
  <si>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</si>
  <si>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</si>
  <si>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</si>
  <si>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</si>
  <si>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</si>
  <si>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</si>
  <si>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</si>
  <si>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</si>
  <si>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</si>
  <si>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</si>
  <si>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</si>
  <si>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</si>
  <si>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</si>
  <si>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</si>
  <si>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</si>
  <si>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</si>
  <si>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</si>
  <si>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</si>
  <si>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</si>
  <si>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</si>
  <si>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</si>
  <si>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</si>
  <si>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</si>
  <si>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</si>
  <si>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</si>
  <si>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</si>
  <si>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</si>
  <si>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</si>
  <si>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</si>
  <si>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</si>
  <si>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</si>
  <si>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</si>
  <si>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</si>
  <si>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</si>
  <si>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</si>
  <si>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</si>
  <si>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</si>
  <si>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</si>
  <si>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</si>
  <si>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</si>
  <si>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</si>
  <si>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</si>
  <si>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</si>
  <si>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</si>
  <si>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</si>
  <si>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</si>
  <si>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</si>
  <si>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</si>
  <si>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</si>
  <si>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</si>
  <si>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</si>
  <si>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</si>
  <si>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</si>
  <si>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</si>
  <si>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</si>
  <si>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</si>
  <si>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</si>
  <si>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</si>
  <si>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</si>
  <si>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</si>
  <si>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</si>
  <si>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</si>
  <si>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</si>
  <si>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</si>
  <si>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</si>
  <si>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</si>
  <si>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</si>
  <si>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</si>
  <si>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</si>
  <si>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</si>
  <si>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</si>
  <si>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</si>
  <si>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</si>
  <si>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</si>
  <si>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</si>
  <si>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</si>
  <si>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</si>
  <si>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</si>
  <si>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</si>
  <si>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</si>
  <si>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</si>
  <si>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</si>
  <si>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</si>
  <si>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</si>
  <si>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</si>
  <si>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</si>
  <si>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</si>
  <si>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</si>
  <si>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</si>
  <si>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</si>
  <si>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</si>
  <si>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</si>
  <si>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</si>
  <si>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</si>
  <si>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</si>
  <si>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</si>
  <si>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</si>
  <si>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</si>
  <si>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</si>
  <si>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</si>
  <si>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</si>
  <si>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</si>
  <si>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</si>
  <si>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</si>
  <si>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</si>
  <si>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</si>
  <si>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</si>
  <si>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</si>
  <si>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</si>
  <si>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</si>
  <si>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</si>
  <si>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</si>
  <si>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</si>
  <si>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</si>
  <si>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</si>
  <si>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</si>
  <si>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</si>
  <si>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</si>
  <si>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</si>
  <si>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</si>
  <si>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</si>
  <si>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</si>
  <si>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</si>
  <si>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</si>
  <si>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</si>
  <si>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</si>
  <si>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</si>
  <si>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</si>
  <si>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</si>
  <si>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</si>
  <si>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</si>
  <si>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</si>
  <si>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</si>
  <si>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</si>
  <si>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</si>
  <si>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</si>
  <si>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</si>
  <si>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</si>
  <si>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</si>
  <si>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</si>
  <si>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</si>
  <si>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</si>
  <si>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</si>
  <si>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</si>
  <si>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</si>
  <si>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</si>
  <si>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</si>
  <si>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</si>
  <si>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</si>
  <si>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</si>
  <si>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</si>
  <si>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</si>
  <si>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</si>
  <si>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</si>
  <si>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</si>
  <si>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</si>
  <si>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</si>
  <si>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</si>
  <si>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</si>
  <si>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</si>
  <si>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</si>
  <si>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</si>
  <si>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</si>
  <si>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</si>
  <si>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</si>
  <si>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</si>
  <si>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</si>
  <si>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</si>
  <si>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</si>
  <si>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</si>
  <si>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</si>
  <si>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</si>
  <si>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</si>
  <si>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</si>
  <si>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</si>
  <si>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</si>
  <si>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</si>
  <si>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</si>
  <si>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</si>
  <si>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</si>
  <si>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</si>
  <si>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</si>
  <si>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</si>
  <si>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</si>
  <si>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</si>
  <si>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</si>
  <si>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</si>
  <si>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</si>
  <si>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</si>
  <si>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</si>
  <si>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</si>
  <si>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</si>
  <si>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</si>
  <si>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</si>
  <si>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</si>
  <si>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</si>
  <si>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</si>
  <si>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</si>
  <si>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</si>
  <si>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</si>
  <si>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</si>
  <si>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</si>
  <si>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</si>
  <si>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</si>
  <si>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</si>
  <si>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</si>
  <si>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</si>
  <si>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</si>
  <si>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</si>
  <si>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</si>
  <si>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</si>
  <si>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</si>
  <si>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</si>
  <si>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</si>
  <si>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</si>
  <si>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</si>
  <si>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</si>
  <si>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</si>
  <si>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</si>
  <si>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</si>
  <si>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</si>
  <si>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</si>
  <si>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</si>
  <si>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</si>
  <si>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</si>
  <si>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</si>
  <si>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</si>
  <si>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</si>
  <si>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</si>
  <si>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</si>
  <si>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</si>
  <si>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</si>
  <si>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</si>
  <si>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</si>
  <si>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</si>
  <si>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</si>
  <si>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</si>
  <si>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</si>
  <si>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</si>
  <si>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</si>
  <si>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</si>
  <si>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</si>
  <si>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</si>
  <si>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</si>
  <si>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</si>
  <si>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</si>
  <si>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</si>
  <si>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</si>
  <si>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</si>
  <si>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</si>
  <si>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</si>
  <si>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</si>
  <si>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</si>
  <si>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</si>
  <si>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</si>
  <si>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</si>
  <si>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</si>
  <si>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</si>
  <si>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</si>
  <si>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</si>
  <si>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</si>
  <si>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</si>
  <si>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</si>
  <si>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</si>
  <si>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</si>
  <si>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</si>
  <si>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</si>
  <si>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</si>
  <si>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</si>
  <si>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</si>
  <si>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</si>
  <si>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</si>
  <si>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</si>
  <si>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</si>
  <si>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</si>
  <si>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</si>
  <si>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</si>
  <si>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</si>
  <si>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</si>
  <si>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</si>
  <si>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</si>
  <si>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</si>
  <si>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</si>
  <si>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</si>
  <si>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</si>
  <si>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</si>
  <si>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</si>
  <si>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</si>
  <si>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</si>
  <si>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</si>
  <si>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</si>
  <si>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</si>
  <si>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</si>
  <si>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</si>
  <si>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</si>
  <si>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</si>
  <si>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</si>
  <si>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</si>
  <si>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</si>
  <si>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</si>
  <si>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</si>
  <si>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</si>
  <si>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</si>
  <si>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</si>
  <si>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</si>
  <si>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</si>
  <si>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</si>
  <si>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</si>
  <si>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</si>
  <si>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</si>
  <si>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</si>
  <si>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</si>
  <si>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</si>
  <si>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</si>
  <si>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</si>
  <si>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</si>
  <si>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</si>
  <si>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</si>
  <si>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</si>
  <si>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</si>
  <si>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</si>
  <si>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</si>
  <si>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</si>
  <si>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</si>
  <si>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</si>
  <si>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</si>
  <si>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</si>
  <si>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</si>
  <si>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</si>
  <si>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</si>
  <si>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</si>
  <si>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</si>
  <si>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</si>
  <si>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</si>
  <si>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</si>
  <si>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</si>
  <si>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</si>
  <si>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</si>
  <si>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</si>
  <si>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</si>
  <si>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</si>
  <si>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</si>
  <si>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</si>
  <si>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</si>
  <si>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</si>
  <si>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</si>
  <si>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</si>
  <si>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</si>
  <si>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</si>
  <si>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</si>
  <si>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</si>
  <si>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</si>
  <si>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</si>
  <si>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</si>
  <si>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</si>
  <si>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</si>
  <si>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</si>
  <si>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</si>
  <si>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</si>
  <si>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</si>
  <si>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</si>
  <si>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</si>
  <si>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</si>
  <si>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</si>
  <si>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</si>
  <si>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</si>
  <si>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</si>
  <si>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</si>
  <si>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</si>
  <si>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</si>
  <si>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</si>
  <si>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</si>
  <si>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</si>
  <si>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</si>
  <si>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</si>
  <si>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</si>
  <si>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</si>
  <si>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</si>
  <si>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</si>
  <si>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</si>
  <si>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</si>
  <si>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</si>
  <si>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</si>
  <si>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</si>
  <si>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</si>
  <si>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</si>
  <si>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</si>
  <si>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</si>
  <si>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</si>
  <si>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</si>
  <si>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</si>
  <si>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</si>
  <si>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</si>
  <si>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</si>
  <si>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</si>
  <si>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</si>
  <si>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</si>
  <si>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</si>
  <si>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</si>
  <si>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</si>
  <si>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</si>
  <si>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</si>
  <si>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</si>
  <si>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</si>
  <si>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</si>
  <si>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</si>
  <si>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</si>
  <si>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</si>
  <si>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</si>
  <si>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</si>
  <si>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</si>
  <si>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</si>
  <si>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</si>
  <si>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</si>
  <si>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</si>
  <si>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</si>
  <si>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</si>
  <si>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</si>
  <si>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</si>
  <si>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</si>
  <si>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</si>
  <si>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</si>
  <si>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</si>
  <si>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</si>
  <si>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</si>
  <si>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</si>
  <si>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</si>
  <si>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</si>
  <si>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</si>
  <si>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</si>
  <si>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</si>
  <si>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</si>
  <si>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</si>
  <si>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</si>
  <si>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</si>
  <si>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</si>
  <si>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</si>
  <si>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</si>
  <si>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</si>
  <si>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</si>
  <si>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</si>
  <si>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</si>
  <si>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</si>
  <si>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</si>
  <si>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</si>
  <si>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</si>
  <si>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</si>
  <si>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</si>
  <si>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</si>
  <si>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</si>
  <si>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</si>
  <si>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</si>
  <si>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</si>
  <si>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</si>
  <si>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</si>
  <si>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</si>
  <si>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</si>
  <si>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</si>
  <si>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</si>
  <si>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</si>
  <si>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</si>
  <si>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</si>
  <si>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</si>
  <si>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</si>
  <si>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</si>
  <si>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</si>
  <si>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</si>
  <si>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</si>
  <si>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</si>
  <si>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</si>
  <si>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</si>
  <si>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</si>
  <si>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</si>
  <si>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</si>
  <si>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</si>
  <si>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</si>
  <si>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</si>
  <si>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</si>
  <si>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</si>
  <si>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</si>
  <si>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</si>
  <si>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</si>
  <si>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</si>
  <si>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</si>
  <si>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</si>
  <si>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</si>
  <si>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</si>
  <si>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</si>
  <si>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</si>
  <si>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</si>
  <si>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</si>
  <si>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</si>
  <si>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</si>
  <si>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</si>
  <si>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</si>
  <si>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</si>
  <si>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</si>
  <si>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</si>
  <si>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</si>
  <si>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</si>
  <si>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</si>
  <si>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</si>
  <si>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</si>
  <si>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</si>
  <si>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</si>
  <si>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</si>
  <si>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</si>
  <si>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</si>
  <si>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</si>
  <si>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</si>
  <si>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</si>
  <si>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</si>
  <si>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</si>
  <si>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</si>
  <si>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</si>
  <si>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</si>
  <si>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</si>
  <si>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</si>
  <si>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</si>
  <si>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</si>
  <si>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</si>
  <si>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</si>
  <si>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</si>
  <si>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</si>
  <si>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</si>
  <si>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</si>
  <si>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</si>
  <si>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</si>
  <si>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</si>
  <si>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</si>
  <si>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</si>
  <si>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</si>
  <si>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</si>
  <si>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</si>
  <si>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</si>
  <si>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</si>
  <si>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</si>
  <si>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</si>
  <si>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</si>
  <si>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</si>
  <si>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</si>
  <si>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</si>
  <si>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</si>
  <si>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</si>
  <si>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</si>
  <si>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</si>
  <si>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</si>
  <si>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</si>
  <si>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</si>
  <si>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</si>
  <si>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</si>
  <si>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</si>
  <si>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</si>
  <si>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</si>
  <si>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</si>
  <si>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</si>
  <si>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</si>
  <si>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</si>
  <si>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</si>
  <si>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</si>
  <si>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</si>
  <si>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</si>
  <si>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</si>
  <si>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</si>
  <si>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</si>
  <si>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</si>
  <si>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</si>
  <si>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</si>
  <si>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</si>
  <si>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</si>
  <si>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</si>
  <si>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</si>
  <si>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</si>
  <si>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</si>
  <si>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</si>
  <si>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</si>
  <si>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</si>
  <si>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</si>
  <si>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</si>
  <si>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</si>
  <si>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</si>
  <si>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</si>
  <si>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</si>
  <si>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</si>
  <si>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</si>
  <si>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</si>
  <si>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</si>
  <si>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</si>
  <si>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</si>
  <si>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</si>
  <si>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</si>
  <si>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</si>
  <si>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</si>
  <si>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</si>
  <si>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</si>
  <si>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</si>
  <si>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</si>
  <si>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</si>
  <si>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</si>
  <si>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</si>
  <si>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</si>
  <si>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</si>
  <si>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</si>
  <si>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</si>
  <si>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</si>
  <si>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</si>
  <si>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</si>
  <si>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</si>
  <si>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</si>
  <si>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</si>
  <si>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</si>
  <si>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</si>
  <si>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</si>
  <si>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</si>
  <si>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</si>
  <si>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</si>
  <si>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</si>
  <si>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</si>
  <si>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</si>
  <si>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</si>
  <si>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</si>
  <si>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</si>
  <si>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</si>
  <si>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</si>
  <si>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</si>
  <si>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</si>
  <si>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</si>
  <si>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</si>
  <si>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</si>
  <si>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</si>
  <si>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</si>
  <si>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</si>
  <si>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</si>
  <si>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</si>
  <si>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</si>
  <si>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</si>
  <si>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</si>
  <si>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</si>
  <si>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</si>
  <si>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</si>
  <si>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</si>
  <si>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</si>
  <si>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</si>
  <si>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</si>
  <si>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</si>
  <si>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</si>
  <si>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</si>
  <si>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</si>
  <si>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</si>
  <si>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</si>
  <si>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</si>
  <si>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</si>
  <si>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</si>
  <si>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</si>
  <si>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</si>
  <si>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</si>
  <si>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</si>
  <si>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</si>
  <si>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</si>
  <si>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</si>
  <si>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</si>
  <si>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</si>
  <si>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</si>
  <si>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</si>
  <si>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</si>
  <si>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</si>
  <si>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</si>
  <si>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</si>
  <si>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</si>
  <si>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</si>
  <si>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</si>
  <si>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</si>
  <si>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</si>
  <si>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</si>
  <si>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</si>
  <si>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</si>
  <si>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</si>
  <si>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</si>
  <si>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</si>
  <si>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</si>
  <si>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</si>
  <si>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</si>
  <si>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</si>
  <si>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</si>
  <si>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</si>
  <si>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</si>
  <si>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</si>
  <si>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</si>
  <si>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</si>
  <si>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</si>
  <si>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</si>
  <si>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</si>
  <si>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</si>
  <si>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</si>
  <si>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</si>
  <si>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</si>
  <si>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</si>
  <si>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</si>
  <si>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</si>
  <si>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</si>
  <si>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</si>
  <si>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</si>
  <si>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</si>
  <si>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</si>
  <si>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</si>
  <si>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</si>
  <si>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</si>
  <si>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</si>
  <si>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</si>
  <si>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</si>
  <si>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</si>
  <si>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</si>
  <si>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</si>
  <si>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</si>
  <si>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</si>
  <si>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</si>
  <si>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</si>
  <si>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</si>
  <si>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</si>
  <si>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</si>
  <si>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</si>
  <si>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</si>
  <si>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</si>
  <si>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</si>
  <si>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</si>
  <si>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</si>
  <si>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</si>
  <si>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</si>
  <si>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</si>
  <si>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</si>
  <si>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</si>
  <si>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</si>
  <si>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</si>
  <si>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</si>
  <si>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</si>
  <si>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</si>
  <si>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</si>
  <si>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</si>
  <si>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</si>
  <si>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</si>
  <si>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</si>
  <si>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</si>
  <si>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</si>
  <si>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</si>
  <si>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</si>
  <si>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</si>
  <si>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</si>
  <si>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</si>
  <si>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</si>
  <si>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</si>
  <si>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</si>
  <si>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</si>
  <si>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</si>
  <si>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</si>
  <si>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</si>
  <si>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</si>
  <si>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</si>
  <si>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</si>
  <si>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</si>
  <si>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</si>
  <si>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</si>
  <si>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</si>
  <si>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</si>
  <si>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</si>
  <si>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</si>
  <si>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</si>
  <si>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</si>
  <si>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</si>
  <si>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</si>
  <si>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</si>
  <si>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</si>
  <si>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</si>
  <si>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</si>
  <si>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</si>
  <si>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</si>
  <si>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</si>
  <si>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</si>
  <si>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</si>
  <si>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</si>
  <si>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</si>
  <si>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</si>
  <si>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</si>
  <si>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</si>
  <si>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</si>
  <si>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</si>
  <si>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</si>
  <si>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</si>
  <si>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</si>
  <si>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</si>
  <si>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</si>
  <si>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</si>
  <si>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</si>
  <si>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</si>
  <si>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</si>
  <si>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</si>
  <si>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</si>
  <si>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</si>
  <si>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</si>
  <si>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</si>
  <si>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</si>
  <si>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</si>
  <si>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</si>
  <si>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</si>
  <si>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</si>
  <si>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</si>
  <si>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</si>
  <si>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</si>
  <si>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</si>
  <si>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</si>
  <si>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</si>
  <si>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</si>
  <si>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</si>
  <si>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</si>
  <si>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</si>
  <si>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</si>
  <si>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</si>
  <si>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</si>
  <si>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</si>
  <si>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</si>
  <si>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</si>
  <si>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</si>
  <si>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</si>
  <si>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</si>
  <si>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</si>
  <si>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</si>
  <si>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</si>
  <si>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</si>
  <si>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</si>
  <si>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</si>
  <si>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</si>
  <si>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</si>
  <si>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</si>
  <si>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</si>
  <si>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</si>
  <si>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</si>
  <si>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</si>
  <si>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</si>
  <si>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</si>
  <si>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</si>
  <si>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</si>
  <si>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</si>
  <si>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</si>
  <si>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</si>
  <si>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</si>
  <si>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</si>
  <si>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</si>
  <si>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</si>
  <si>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</si>
  <si>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</si>
  <si>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</si>
  <si>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</si>
  <si>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</si>
  <si>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</si>
  <si>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</si>
  <si>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</si>
  <si>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</si>
  <si>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</si>
  <si>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</si>
  <si>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</si>
  <si>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</si>
  <si>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</si>
  <si>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</si>
  <si>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</si>
  <si>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</si>
  <si>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</si>
  <si>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</si>
  <si>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</si>
  <si>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</si>
  <si>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</si>
  <si>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</si>
  <si>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</si>
  <si>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</si>
  <si>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</si>
  <si>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</si>
  <si>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</si>
  <si>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</si>
  <si>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</si>
  <si>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</si>
  <si>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</si>
  <si>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</si>
  <si>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</si>
  <si>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</si>
  <si>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</si>
  <si>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</si>
  <si>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</si>
  <si>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</si>
  <si>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</si>
  <si>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</si>
  <si>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</si>
  <si>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</si>
  <si>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</si>
  <si>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</si>
  <si>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</si>
  <si>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</si>
  <si>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</si>
  <si>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</si>
  <si>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</si>
  <si>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</si>
  <si>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</si>
  <si>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</si>
  <si>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</si>
  <si>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</si>
  <si>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</si>
  <si>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</si>
  <si>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</si>
  <si>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</si>
  <si>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</si>
  <si>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</si>
  <si>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</si>
  <si>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</si>
  <si>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</si>
  <si>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</si>
  <si>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</si>
  <si>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</si>
  <si>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</si>
  <si>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</si>
  <si>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</si>
  <si>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</si>
  <si>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</si>
  <si>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</si>
  <si>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</si>
  <si>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</si>
  <si>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</si>
  <si>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</si>
  <si>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</si>
  <si>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</si>
  <si>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</si>
  <si>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</si>
  <si>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</si>
  <si>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</si>
  <si>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</si>
  <si>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</si>
  <si>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</si>
  <si>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</si>
  <si>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</si>
  <si>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</si>
  <si>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</si>
  <si>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</si>
  <si>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</si>
  <si>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</si>
  <si>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</si>
  <si>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</si>
  <si>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</si>
  <si>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</si>
  <si>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</si>
  <si>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</si>
  <si>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</si>
  <si>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</si>
  <si>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</si>
  <si>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</si>
  <si>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</si>
  <si>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</si>
  <si>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</si>
  <si>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</si>
  <si>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</si>
  <si>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</si>
  <si>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</si>
  <si>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</si>
  <si>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</si>
  <si>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</si>
  <si>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</si>
  <si>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</si>
  <si>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</si>
  <si>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</si>
  <si>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</si>
  <si>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</si>
  <si>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</si>
  <si>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</si>
  <si>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</si>
  <si>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</si>
  <si>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</si>
  <si>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</si>
  <si>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</si>
  <si>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</si>
  <si>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</si>
  <si>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</si>
  <si>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</si>
  <si>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</si>
  <si>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</si>
  <si>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</si>
  <si>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</si>
  <si>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</si>
  <si>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</si>
  <si>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</si>
  <si>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</si>
  <si>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</si>
  <si>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</si>
  <si>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</si>
  <si>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</si>
  <si>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</si>
  <si>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</si>
  <si>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</si>
  <si>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</si>
  <si>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</si>
  <si>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</si>
  <si>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</si>
  <si>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</si>
  <si>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</si>
  <si>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</si>
  <si>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</si>
  <si>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</si>
  <si>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</si>
  <si>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</si>
  <si>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</si>
  <si>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</si>
  <si>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</si>
  <si>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</si>
  <si>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</si>
  <si>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</si>
  <si>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</si>
  <si>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</si>
  <si>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</si>
  <si>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</si>
  <si>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</si>
  <si>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</si>
  <si>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</si>
  <si>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</si>
  <si>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</si>
  <si>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</si>
  <si>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</si>
  <si>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</si>
  <si>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</si>
  <si>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</si>
  <si>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</si>
  <si>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</si>
  <si>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</si>
  <si>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</si>
  <si>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</si>
  <si>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</si>
  <si>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</si>
  <si>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</si>
  <si>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</si>
  <si>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</si>
  <si>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</si>
  <si>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</si>
  <si>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</si>
  <si>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</si>
  <si>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</si>
  <si>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</si>
  <si>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</si>
  <si>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</si>
  <si>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</si>
  <si>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</si>
  <si>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</si>
  <si>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</si>
  <si>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</si>
  <si>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</si>
  <si>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</si>
  <si>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</si>
  <si>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</si>
  <si>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</si>
  <si>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</si>
  <si>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</si>
  <si>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</si>
  <si>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</si>
  <si>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</si>
  <si>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</si>
  <si>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</si>
  <si>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</si>
  <si>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</si>
  <si>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</si>
  <si>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</si>
  <si>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</si>
  <si>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</si>
  <si>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</si>
  <si>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</si>
  <si>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</si>
  <si>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</si>
  <si>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</si>
  <si>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</si>
  <si>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</si>
  <si>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</si>
  <si>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</si>
  <si>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</si>
  <si>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</si>
  <si>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</si>
  <si>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</si>
  <si>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</si>
  <si>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</si>
  <si>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</si>
  <si>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</si>
  <si>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</si>
  <si>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</si>
  <si>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</si>
  <si>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</si>
  <si>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</si>
  <si>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</si>
  <si>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</si>
  <si>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</si>
  <si>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</si>
  <si>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</si>
  <si>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</si>
  <si>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</si>
  <si>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</si>
  <si>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</si>
  <si>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</si>
  <si>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</si>
  <si>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</si>
  <si>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</si>
  <si>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</si>
  <si>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</si>
  <si>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</si>
  <si>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</si>
  <si>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</si>
  <si>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</si>
  <si>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</si>
  <si>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</si>
  <si>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</si>
  <si>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</si>
  <si>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</si>
  <si>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</si>
  <si>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</si>
  <si>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</si>
  <si>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</si>
  <si>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</si>
  <si>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</si>
  <si>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</si>
  <si>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</si>
  <si>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</si>
  <si>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</si>
  <si>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</si>
  <si>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</si>
  <si>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</si>
  <si>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</si>
  <si>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</si>
  <si>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</si>
  <si>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</si>
  <si>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</si>
  <si>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</si>
  <si>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</si>
  <si>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</si>
  <si>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</si>
  <si>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</si>
  <si>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</si>
  <si>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</si>
  <si>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</si>
  <si>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</si>
  <si>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</si>
  <si>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</si>
  <si>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</si>
  <si>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</si>
  <si>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</si>
  <si>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</si>
  <si>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</si>
  <si>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</si>
  <si>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</si>
  <si>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</si>
  <si>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</si>
  <si>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</si>
  <si>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</si>
  <si>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</si>
  <si>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</si>
  <si>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</si>
  <si>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</si>
  <si>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</si>
  <si>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</si>
  <si>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</si>
  <si>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</si>
  <si>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</si>
  <si>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</si>
  <si>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</si>
  <si>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</si>
  <si>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</si>
  <si>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</si>
  <si>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</si>
  <si>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</si>
  <si>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</si>
  <si>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</si>
  <si>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</si>
  <si>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</si>
  <si>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</si>
  <si>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</si>
  <si>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</si>
  <si>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</si>
  <si>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</si>
  <si>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</si>
  <si>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</si>
  <si>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</si>
  <si>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</si>
  <si>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</si>
  <si>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</si>
  <si>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</si>
  <si>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</si>
  <si>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</si>
  <si>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</si>
  <si>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</si>
  <si>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</si>
  <si>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</si>
  <si>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</si>
  <si>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</si>
  <si>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</si>
  <si>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</si>
  <si>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</si>
  <si>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</si>
  <si>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</si>
  <si>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</si>
  <si>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</si>
  <si>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</si>
  <si>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</si>
  <si>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</si>
  <si>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</si>
  <si>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</si>
  <si>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</si>
  <si>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</si>
  <si>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</si>
  <si>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</si>
  <si>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</si>
  <si>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</si>
  <si>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</si>
  <si>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</si>
  <si>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</si>
  <si>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</si>
  <si>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</si>
  <si>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</si>
  <si>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</si>
  <si>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</si>
  <si>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</si>
  <si>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</si>
  <si>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</si>
  <si>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</si>
  <si>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</si>
  <si>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</si>
  <si>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</si>
  <si>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</si>
  <si>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</si>
  <si>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</si>
  <si>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</si>
  <si>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</si>
  <si>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</si>
  <si>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</si>
  <si>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</si>
  <si>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</si>
  <si>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</si>
  <si>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</si>
  <si>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</si>
  <si>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</si>
  <si>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</si>
  <si>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</si>
  <si>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</si>
  <si>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</si>
  <si>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</si>
  <si>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</si>
  <si>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</si>
  <si>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</si>
  <si>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</si>
  <si>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</si>
  <si>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</si>
  <si>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</si>
  <si>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</si>
  <si>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</si>
  <si>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</si>
  <si>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</si>
  <si>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</si>
  <si>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</si>
  <si>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</si>
  <si>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</si>
  <si>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</si>
  <si>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</si>
  <si>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</si>
  <si>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</si>
  <si>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</si>
  <si>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</si>
  <si>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</si>
  <si>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</si>
  <si>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</si>
  <si>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</si>
  <si>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</si>
  <si>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</si>
  <si>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</si>
  <si>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</si>
  <si>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</si>
  <si>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</si>
  <si>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</si>
  <si>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</si>
  <si>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</si>
  <si>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</si>
  <si>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</si>
  <si>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</si>
  <si>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</si>
  <si>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</si>
  <si>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</si>
  <si>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</si>
  <si>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</si>
  <si>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</si>
  <si>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</si>
  <si>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</si>
  <si>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</si>
  <si>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</si>
  <si>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</si>
  <si>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</si>
  <si>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</si>
  <si>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</si>
  <si>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</si>
  <si>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</si>
  <si>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</si>
  <si>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</si>
  <si>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</si>
  <si>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</si>
  <si>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</si>
  <si>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</si>
  <si>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</si>
  <si>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</si>
  <si>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</si>
  <si>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</si>
  <si>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</si>
  <si>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</si>
  <si>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</si>
  <si>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</si>
  <si>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</si>
  <si>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</si>
  <si>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</si>
  <si>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</si>
  <si>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</si>
  <si>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</si>
  <si>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</si>
  <si>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</si>
  <si>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</si>
  <si>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</si>
  <si>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</si>
  <si>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</si>
  <si>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</si>
  <si>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</si>
  <si>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</si>
  <si>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</si>
  <si>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</si>
  <si>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</si>
  <si>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</si>
  <si>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</si>
  <si>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</si>
  <si>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</si>
  <si>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</si>
  <si>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</si>
  <si>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</si>
  <si>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</si>
  <si>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</si>
  <si>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</si>
  <si>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</si>
  <si>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</si>
  <si>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</si>
  <si>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</si>
  <si>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</si>
  <si>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</si>
  <si>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</si>
  <si>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</si>
  <si>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</si>
  <si>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</si>
  <si>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</si>
  <si>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</si>
  <si>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</si>
  <si>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</si>
  <si>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</si>
  <si>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</si>
  <si>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</si>
  <si>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</si>
  <si>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</si>
  <si>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</si>
  <si>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</si>
  <si>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</si>
  <si>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</si>
  <si>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</si>
  <si>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</si>
  <si>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</si>
  <si>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</si>
  <si>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</si>
  <si>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</si>
  <si>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</si>
  <si>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</si>
  <si>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</si>
  <si>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</si>
  <si>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</si>
  <si>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</si>
  <si>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</si>
  <si>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</si>
  <si>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</si>
  <si>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</si>
  <si>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</si>
  <si>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</si>
  <si>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</si>
  <si>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</si>
  <si>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</si>
  <si>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</si>
  <si>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</si>
  <si>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</si>
  <si>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</si>
  <si>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</si>
  <si>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</si>
  <si>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</si>
  <si>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</si>
  <si>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</si>
  <si>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</si>
  <si>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</si>
  <si>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</si>
  <si>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</si>
  <si>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</si>
  <si>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</si>
  <si>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</si>
  <si>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</si>
  <si>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</si>
  <si>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</si>
  <si>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</si>
  <si>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</si>
  <si>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</si>
  <si>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</si>
  <si>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</si>
  <si>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</si>
  <si>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</si>
  <si>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</si>
  <si>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</si>
  <si>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</si>
  <si>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</si>
  <si>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</si>
  <si>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</si>
  <si>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</si>
  <si>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</si>
  <si>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</si>
  <si>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</si>
  <si>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</si>
  <si>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</si>
  <si>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</si>
  <si>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</si>
  <si>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</si>
  <si>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</si>
  <si>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</si>
  <si>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</si>
  <si>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</si>
  <si>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</si>
  <si>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</si>
  <si>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</si>
  <si>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</si>
  <si>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</si>
  <si>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</si>
  <si>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</si>
  <si>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</si>
  <si>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</si>
  <si>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</si>
  <si>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</si>
  <si>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</si>
  <si>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</si>
  <si>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</si>
  <si>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</si>
  <si>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</si>
  <si>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</si>
  <si>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</si>
  <si>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</si>
  <si>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</si>
  <si>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</si>
  <si>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</si>
  <si>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</si>
  <si>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</si>
  <si>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</si>
  <si>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</si>
  <si>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</si>
  <si>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</si>
  <si>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</si>
  <si>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</si>
  <si>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</si>
  <si>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</si>
  <si>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</si>
  <si>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</si>
  <si>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</si>
  <si>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</si>
  <si>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</si>
  <si>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</si>
  <si>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</si>
  <si>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</si>
  <si>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</si>
  <si>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</si>
  <si>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</si>
  <si>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</si>
  <si>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</si>
  <si>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</si>
  <si>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</si>
  <si>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</si>
  <si>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</si>
  <si>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</si>
  <si>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</si>
  <si>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</si>
  <si>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</si>
  <si>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</si>
  <si>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</si>
  <si>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</si>
  <si>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</si>
  <si>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</si>
  <si>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</si>
  <si>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</si>
  <si>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</si>
  <si>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</si>
  <si>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</si>
  <si>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</si>
  <si>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</si>
  <si>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</si>
  <si>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</si>
  <si>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</si>
  <si>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</si>
  <si>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</si>
  <si>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</si>
  <si>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</si>
  <si>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</si>
  <si>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</si>
  <si>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</si>
  <si>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</si>
  <si>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</si>
  <si>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</si>
  <si>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</si>
  <si>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</si>
  <si>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</si>
  <si>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</si>
  <si>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</si>
  <si>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</si>
  <si>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</si>
  <si>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</si>
  <si>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</si>
  <si>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</si>
  <si>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</si>
  <si>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</si>
  <si>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</si>
  <si>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</si>
  <si>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</si>
  <si>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</si>
  <si>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</si>
  <si>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</si>
  <si>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</si>
  <si>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</si>
  <si>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</si>
  <si>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</si>
  <si>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</si>
  <si>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</si>
  <si>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</si>
  <si>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</si>
  <si>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</si>
  <si>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</si>
  <si>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</si>
  <si>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</si>
  <si>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</si>
  <si>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</si>
  <si>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</si>
  <si>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</si>
  <si>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</si>
  <si>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</si>
  <si>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</si>
  <si>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</si>
  <si>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</si>
  <si>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</si>
  <si>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</si>
  <si>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</si>
  <si>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</si>
  <si>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</si>
  <si>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</si>
  <si>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</si>
  <si>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</si>
  <si>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</si>
  <si>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</si>
  <si>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</si>
  <si>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</si>
  <si>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</si>
  <si>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</si>
  <si>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</si>
  <si>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</si>
  <si>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</si>
  <si>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</si>
  <si>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</si>
  <si>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</si>
  <si>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</si>
  <si>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</si>
  <si>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</si>
  <si>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</si>
  <si>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</si>
  <si>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</si>
  <si>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</si>
  <si>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</si>
  <si>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</si>
  <si>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</si>
  <si>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</si>
  <si>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</si>
  <si>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</si>
  <si>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</si>
  <si>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</si>
  <si>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</si>
  <si>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</si>
  <si>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</si>
  <si>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</si>
  <si>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</si>
  <si>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</si>
  <si>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</si>
  <si>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</si>
  <si>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</si>
  <si>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</si>
  <si>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</si>
  <si>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</si>
  <si>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</si>
  <si>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</si>
  <si>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</si>
  <si>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</si>
  <si>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</si>
  <si>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</si>
  <si>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</si>
  <si>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</si>
  <si>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</si>
  <si>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</si>
  <si>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</si>
  <si>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</si>
  <si>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</si>
  <si>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</si>
  <si>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</si>
  <si>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</si>
  <si>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</si>
  <si>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</si>
  <si>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</si>
  <si>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</si>
  <si>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</si>
  <si>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</si>
  <si>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</si>
  <si>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</si>
  <si>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</si>
  <si>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</si>
  <si>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</si>
  <si>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</si>
  <si>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</si>
  <si>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</si>
  <si>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</si>
  <si>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</si>
  <si>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</si>
  <si>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</si>
  <si>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</si>
  <si>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</si>
  <si>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</si>
  <si>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</si>
  <si>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</si>
  <si>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</si>
  <si>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</si>
  <si>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</si>
  <si>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</si>
  <si>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</si>
  <si>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</si>
  <si>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</si>
  <si>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</si>
  <si>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</si>
  <si>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</si>
  <si>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</si>
  <si>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</si>
  <si>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</si>
  <si>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</si>
  <si>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</si>
  <si>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</si>
  <si>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</si>
  <si>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</si>
  <si>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</si>
  <si>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</si>
  <si>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</si>
  <si>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</si>
  <si>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</si>
  <si>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</si>
  <si>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</si>
  <si>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</si>
  <si>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</si>
  <si>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</si>
  <si>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</si>
  <si>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</si>
  <si>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</si>
  <si>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</si>
  <si>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</si>
  <si>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</si>
  <si>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</si>
  <si>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</si>
  <si>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</si>
  <si>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</si>
  <si>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</si>
  <si>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</si>
  <si>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</si>
  <si>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</si>
  <si>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</si>
  <si>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</si>
  <si>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</si>
  <si>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</si>
  <si>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</si>
  <si>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</si>
  <si>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</si>
  <si>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</si>
  <si>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</si>
  <si>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</si>
  <si>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</si>
  <si>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</si>
  <si>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</si>
  <si>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</si>
  <si>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</si>
  <si>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</si>
  <si>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</si>
  <si>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</si>
  <si>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</si>
  <si>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</si>
  <si>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</si>
  <si>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</si>
  <si>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</si>
  <si>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</si>
  <si>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</si>
  <si>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</si>
  <si>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</si>
  <si>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</si>
  <si>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</si>
  <si>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</si>
  <si>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</si>
  <si>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</si>
  <si>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</si>
  <si>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</si>
  <si>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</si>
  <si>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</si>
  <si>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</si>
  <si>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</si>
  <si>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</si>
  <si>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</si>
  <si>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</si>
  <si>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</si>
  <si>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</si>
  <si>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</si>
  <si>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</si>
  <si>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</si>
  <si>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</si>
  <si>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</si>
  <si>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</si>
  <si>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</si>
  <si>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</si>
  <si>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</si>
  <si>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</si>
  <si>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</si>
  <si>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</si>
  <si>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</si>
  <si>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</si>
  <si>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</si>
  <si>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</si>
  <si>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</si>
  <si>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</si>
  <si>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</si>
  <si>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</si>
  <si>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</si>
  <si>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</si>
  <si>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</si>
  <si>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</si>
  <si>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</si>
  <si>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</si>
  <si>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</si>
  <si>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</si>
  <si>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</si>
  <si>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</si>
  <si>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</si>
  <si>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</si>
  <si>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</si>
  <si>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</si>
  <si>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</si>
  <si>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</si>
  <si>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</si>
  <si>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</si>
  <si>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</si>
  <si>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</si>
  <si>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</si>
  <si>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</si>
  <si>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</si>
  <si>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</si>
  <si>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</si>
  <si>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</si>
  <si>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</si>
  <si>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</si>
  <si>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</si>
  <si>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</si>
  <si>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</si>
  <si>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</si>
  <si>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</si>
  <si>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</si>
  <si>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</si>
  <si>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</si>
  <si>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</si>
  <si>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</si>
  <si>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</si>
  <si>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</si>
  <si>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</si>
  <si>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</si>
  <si>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</si>
  <si>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</si>
  <si>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</si>
  <si>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</si>
  <si>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</si>
  <si>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</si>
  <si>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</si>
  <si>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</si>
  <si>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</si>
  <si>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</si>
  <si>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</si>
  <si>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</si>
  <si>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</si>
  <si>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</si>
  <si>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</si>
  <si>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</si>
  <si>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</si>
  <si>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</si>
  <si>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</si>
  <si>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</si>
  <si>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</si>
  <si>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</si>
  <si>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</si>
  <si>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</si>
  <si>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</si>
  <si>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</si>
  <si>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</si>
  <si>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</si>
  <si>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</si>
  <si>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</si>
  <si>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</si>
  <si>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</si>
  <si>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</si>
  <si>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</si>
  <si>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</si>
  <si>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</si>
  <si>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</si>
  <si>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</si>
  <si>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</si>
  <si>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</si>
  <si>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</si>
  <si>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</si>
  <si>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</si>
  <si>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</si>
  <si>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</si>
  <si>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</si>
  <si>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</si>
  <si>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</si>
  <si>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</si>
  <si>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</si>
  <si>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</si>
  <si>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</si>
  <si>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</si>
  <si>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</si>
  <si>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</si>
  <si>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</si>
  <si>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</si>
  <si>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</si>
  <si>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</si>
  <si>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</si>
  <si>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</si>
  <si>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</si>
  <si>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</si>
  <si>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</si>
  <si>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</si>
  <si>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</si>
  <si>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</si>
  <si>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</si>
  <si>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</si>
  <si>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</si>
  <si>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</si>
  <si>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</si>
  <si>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</si>
  <si>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</si>
  <si>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</si>
  <si>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</si>
  <si>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</si>
  <si>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</si>
  <si>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</si>
  <si>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</si>
  <si>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</si>
  <si>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</si>
  <si>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</si>
  <si>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</si>
  <si>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</si>
  <si>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</si>
  <si>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</si>
  <si>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</si>
  <si>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</si>
  <si>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</si>
  <si>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</si>
  <si>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</si>
  <si>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</si>
  <si>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</si>
  <si>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</si>
  <si>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</si>
  <si>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</si>
  <si>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</si>
  <si>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</si>
  <si>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</si>
  <si>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</si>
  <si>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</si>
  <si>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</si>
  <si>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</si>
  <si>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</si>
  <si>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</si>
  <si>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</si>
  <si>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</si>
  <si>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</si>
  <si>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</si>
  <si>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</si>
  <si>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</si>
  <si>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</si>
  <si>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</si>
  <si>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</si>
  <si>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</si>
  <si>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</si>
  <si>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</si>
  <si>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</si>
  <si>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</si>
  <si>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</si>
  <si>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</si>
  <si>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</si>
  <si>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</si>
  <si>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</si>
  <si>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</si>
  <si>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</si>
  <si>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</si>
  <si>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</si>
  <si>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</si>
  <si>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</si>
  <si>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</si>
  <si>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</si>
  <si>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</si>
  <si>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</si>
  <si>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</si>
  <si>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</si>
  <si>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</si>
  <si>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</si>
  <si>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</si>
  <si>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</si>
  <si>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</si>
  <si>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</si>
  <si>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</si>
  <si>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</si>
  <si>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</si>
  <si>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</si>
  <si>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</si>
  <si>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</si>
  <si>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</si>
  <si>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</si>
  <si>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</si>
  <si>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</si>
  <si>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</si>
  <si>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</si>
  <si>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</si>
  <si>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</si>
  <si>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</si>
  <si>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</si>
  <si>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</si>
  <si>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</si>
  <si>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</si>
  <si>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</si>
  <si>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</si>
  <si>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</si>
  <si>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</si>
  <si>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</si>
  <si>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</si>
  <si>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</si>
  <si>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</si>
  <si>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</si>
  <si>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</si>
  <si>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</si>
  <si>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</si>
  <si>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</si>
  <si>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</si>
  <si>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</si>
  <si>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</si>
  <si>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</si>
  <si>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</si>
  <si>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</si>
  <si>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</si>
  <si>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</si>
  <si>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</si>
  <si>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</si>
  <si>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</si>
  <si>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</si>
  <si>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</si>
  <si>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</si>
  <si>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</si>
  <si>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</si>
  <si>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</si>
  <si>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</si>
  <si>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</si>
  <si>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</si>
  <si>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</si>
  <si>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</si>
  <si>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</si>
  <si>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</si>
  <si>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</si>
  <si>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</si>
  <si>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</si>
  <si>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</si>
  <si>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</si>
  <si>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</si>
  <si>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</si>
  <si>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</si>
  <si>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</si>
  <si>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</si>
  <si>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</si>
  <si>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</si>
  <si>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</si>
  <si>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</si>
  <si>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</si>
  <si>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</si>
  <si>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</si>
  <si>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</si>
  <si>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</si>
  <si>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</si>
  <si>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</si>
  <si>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</si>
  <si>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</si>
  <si>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</si>
  <si>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</si>
  <si>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</si>
  <si>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</si>
  <si>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</si>
  <si>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</si>
  <si>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</si>
  <si>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</si>
  <si>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</si>
  <si>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</si>
  <si>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</si>
  <si>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</si>
  <si>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</si>
  <si>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</si>
  <si>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</si>
  <si>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</si>
  <si>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</si>
  <si>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</si>
  <si>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</si>
  <si>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</si>
  <si>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</si>
  <si>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</si>
  <si>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</si>
  <si>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</si>
  <si>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</si>
  <si>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</si>
  <si>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</si>
  <si>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</si>
  <si>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</si>
  <si>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</si>
  <si>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</si>
  <si>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</si>
  <si>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</si>
  <si>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</si>
  <si>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</si>
  <si>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</si>
  <si>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</si>
  <si>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</si>
  <si>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</si>
  <si>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</si>
  <si>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</si>
  <si>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</si>
  <si>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</si>
  <si>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</si>
  <si>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</si>
  <si>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</si>
  <si>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</si>
  <si>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</si>
  <si>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</si>
  <si>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</si>
  <si>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</si>
  <si>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</si>
  <si>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</si>
  <si>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</si>
  <si>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</si>
  <si>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</si>
  <si>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</si>
  <si>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</si>
  <si>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</si>
  <si>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</si>
  <si>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</si>
  <si>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</si>
  <si>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</si>
  <si>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</si>
  <si>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</si>
  <si>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</si>
  <si>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</si>
  <si>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</si>
  <si>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</si>
  <si>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</si>
  <si>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</si>
  <si>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</si>
  <si>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</si>
  <si>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</si>
  <si>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</si>
  <si>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</si>
  <si>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</si>
  <si>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</si>
  <si>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</si>
  <si>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</si>
  <si>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</si>
  <si>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</si>
  <si>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</si>
  <si>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</si>
  <si>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</si>
  <si>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</si>
  <si>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</si>
  <si>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</si>
  <si>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</si>
  <si>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</si>
  <si>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</si>
  <si>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</si>
  <si>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</si>
  <si>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</si>
  <si>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</si>
  <si>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</si>
  <si>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</si>
  <si>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</si>
  <si>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</si>
  <si>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</si>
  <si>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</si>
  <si>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</si>
  <si>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</si>
  <si>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</si>
  <si>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</si>
  <si>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</si>
  <si>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</si>
  <si>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</si>
  <si>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</si>
  <si>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</si>
  <si>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</si>
  <si>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</si>
  <si>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</si>
  <si>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</si>
  <si>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</si>
  <si>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</si>
  <si>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</si>
  <si>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</si>
  <si>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</si>
  <si>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</si>
  <si>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</si>
  <si>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</si>
  <si>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</si>
  <si>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</si>
  <si>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</si>
  <si>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</si>
  <si>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</si>
  <si>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</si>
  <si>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</si>
  <si>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</si>
  <si>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</si>
  <si>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</si>
  <si>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</si>
  <si>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</si>
  <si>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</si>
  <si>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</si>
  <si>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</si>
  <si>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</si>
  <si>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</si>
  <si>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</si>
  <si>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</si>
  <si>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</si>
  <si>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</si>
  <si>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</si>
  <si>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</si>
  <si>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</si>
  <si>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</si>
  <si>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</si>
  <si>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</si>
  <si>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</si>
  <si>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</si>
  <si>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</si>
  <si>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</si>
  <si>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</si>
  <si>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</si>
  <si>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</si>
  <si>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</si>
  <si>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</si>
  <si>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</si>
  <si>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</si>
  <si>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</si>
  <si>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</si>
  <si>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</si>
  <si>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</si>
  <si>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</si>
  <si>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</si>
  <si>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</si>
  <si>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</si>
  <si>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</si>
  <si>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</si>
  <si>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</si>
  <si>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</si>
  <si>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</si>
  <si>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</si>
  <si>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</si>
  <si>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</si>
  <si>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</si>
  <si>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</si>
  <si>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</si>
  <si>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</si>
  <si>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</si>
  <si>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</si>
  <si>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</si>
  <si>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</si>
  <si>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</si>
  <si>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</si>
  <si>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</si>
  <si>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</si>
  <si>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</si>
  <si>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</si>
  <si>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</si>
  <si>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</si>
  <si>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</si>
  <si>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</si>
  <si>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</si>
  <si>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</si>
  <si>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</si>
  <si>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</si>
  <si>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</si>
  <si>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</si>
  <si>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</si>
  <si>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</si>
  <si>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</si>
  <si>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</si>
  <si>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</si>
  <si>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</si>
  <si>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</si>
  <si>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</si>
  <si>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</si>
  <si>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</si>
  <si>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</si>
  <si>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</si>
  <si>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</si>
  <si>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</si>
  <si>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</si>
  <si>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</si>
  <si>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</si>
  <si>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</si>
  <si>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</si>
  <si>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</si>
  <si>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</si>
  <si>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</si>
  <si>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</si>
  <si>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</si>
  <si>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</si>
  <si>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</si>
  <si>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</si>
  <si>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</si>
  <si>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</si>
  <si>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</si>
  <si>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</si>
  <si>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</si>
  <si>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</si>
  <si>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</si>
  <si>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</si>
  <si>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</si>
  <si>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</si>
  <si>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</si>
  <si>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</si>
  <si>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</si>
  <si>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</si>
  <si>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</si>
  <si>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</si>
  <si>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</si>
  <si>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</si>
  <si>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</si>
  <si>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</si>
  <si>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</si>
  <si>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</si>
  <si>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</si>
  <si>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</si>
  <si>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</si>
  <si>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</si>
  <si>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</si>
  <si>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</si>
  <si>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</si>
  <si>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</si>
  <si>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</si>
  <si>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</si>
  <si>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</si>
  <si>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</si>
  <si>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</si>
  <si>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</si>
  <si>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</si>
  <si>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</si>
  <si>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</si>
  <si>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</si>
  <si>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</si>
  <si>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</si>
  <si>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</si>
  <si>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</si>
  <si>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</si>
  <si>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</si>
  <si>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</si>
  <si>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</si>
  <si>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</si>
  <si>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</si>
  <si>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</si>
  <si>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</si>
  <si>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</si>
  <si>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</si>
  <si>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</si>
  <si>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</si>
  <si>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</si>
  <si>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</si>
  <si>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</si>
  <si>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</si>
  <si>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</si>
  <si>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</si>
  <si>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</si>
  <si>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</si>
  <si>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</si>
  <si>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</si>
  <si>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</si>
  <si>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</si>
  <si>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</si>
  <si>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</si>
  <si>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</si>
  <si>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</si>
  <si>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</si>
  <si>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</si>
  <si>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</si>
  <si>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</si>
  <si>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</si>
  <si>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</si>
  <si>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</si>
  <si>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</si>
  <si>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</si>
  <si>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</si>
  <si>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</si>
  <si>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</si>
  <si>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</si>
  <si>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</si>
  <si>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</si>
  <si>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</si>
  <si>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</si>
  <si>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</si>
  <si>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</si>
  <si>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</si>
  <si>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</si>
  <si>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</si>
  <si>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</si>
  <si>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</si>
  <si>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</si>
  <si>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</si>
  <si>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</si>
  <si>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</si>
  <si>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</si>
  <si>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</si>
  <si>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</si>
  <si>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</si>
  <si>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</si>
  <si>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</si>
  <si>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</si>
  <si>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</si>
  <si>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</si>
  <si>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</si>
  <si>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</si>
  <si>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</si>
  <si>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</si>
  <si>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</si>
  <si>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</si>
  <si>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</si>
  <si>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</si>
  <si>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</si>
  <si>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</si>
  <si>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</si>
  <si>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</si>
  <si>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</si>
  <si>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</si>
  <si>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</si>
  <si>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</si>
  <si>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</si>
  <si>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</si>
  <si>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</si>
  <si>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</si>
  <si>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</si>
  <si>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</si>
  <si>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</si>
  <si>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</si>
  <si>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</si>
  <si>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</si>
  <si>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</si>
  <si>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</si>
  <si>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</si>
  <si>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</si>
  <si>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</si>
  <si>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</si>
  <si>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</si>
  <si>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</si>
  <si>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</si>
  <si>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</si>
  <si>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</si>
  <si>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</si>
  <si>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</si>
  <si>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</si>
  <si>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</si>
  <si>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</si>
  <si>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</si>
  <si>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</si>
  <si>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</si>
  <si>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</si>
  <si>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</si>
  <si>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</si>
  <si>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</si>
  <si>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</si>
  <si>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</si>
  <si>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</si>
  <si>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</si>
  <si>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</si>
  <si>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</si>
  <si>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</si>
  <si>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</si>
  <si>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</si>
  <si>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</si>
  <si>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</si>
  <si>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</si>
  <si>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</si>
  <si>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</si>
  <si>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</si>
  <si>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</si>
  <si>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</si>
  <si>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</si>
  <si>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</si>
  <si>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</si>
  <si>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</si>
  <si>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</si>
  <si>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</si>
  <si>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</si>
  <si>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</si>
  <si>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</si>
  <si>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</si>
  <si>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</si>
  <si>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</si>
  <si>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</si>
  <si>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</si>
  <si>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</si>
  <si>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</si>
  <si>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</si>
  <si>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</si>
  <si>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</si>
  <si>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</si>
  <si>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</si>
  <si>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</si>
  <si>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</si>
  <si>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</si>
  <si>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</si>
  <si>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</si>
  <si>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</si>
  <si>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</si>
  <si>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</si>
  <si>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</si>
  <si>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</si>
  <si>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</si>
  <si>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</si>
  <si>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</si>
  <si>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</si>
  <si>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</si>
  <si>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</si>
  <si>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</si>
  <si>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</si>
  <si>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</si>
  <si>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</si>
  <si>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</si>
  <si>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</si>
  <si>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</si>
  <si>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</si>
  <si>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</si>
  <si>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</si>
  <si>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</si>
  <si>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</si>
  <si>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</si>
  <si>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</si>
  <si>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</si>
  <si>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</si>
  <si>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</si>
  <si>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</si>
  <si>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</si>
  <si>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</si>
  <si>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</si>
  <si>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</si>
  <si>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</si>
  <si>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</si>
  <si>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</si>
  <si>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</si>
  <si>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</si>
  <si>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</si>
  <si>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</si>
  <si>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</si>
  <si>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</si>
  <si>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</si>
  <si>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</si>
  <si>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</si>
  <si>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</si>
  <si>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</si>
  <si>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</si>
  <si>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</si>
  <si>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</si>
  <si>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</si>
  <si>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</si>
  <si>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</si>
  <si>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</si>
  <si>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</si>
  <si>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</si>
  <si>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</si>
  <si>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</si>
  <si>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</si>
  <si>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</si>
  <si>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</si>
  <si>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</si>
  <si>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</si>
  <si>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</si>
  <si>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</si>
  <si>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</si>
  <si>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</si>
  <si>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</si>
  <si>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</si>
  <si>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</si>
  <si>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</si>
  <si>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</si>
  <si>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</si>
  <si>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</si>
  <si>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</si>
  <si>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</si>
  <si>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</si>
  <si>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</si>
  <si>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</si>
  <si>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</si>
  <si>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</si>
  <si>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</si>
  <si>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</si>
  <si>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</si>
  <si>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</si>
  <si>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</si>
  <si>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</si>
  <si>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</si>
  <si>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</si>
  <si>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</si>
  <si>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</si>
  <si>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</si>
  <si>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</si>
  <si>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</si>
  <si>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</si>
  <si>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</si>
  <si>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</si>
  <si>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</si>
  <si>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</si>
  <si>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</si>
  <si>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</si>
  <si>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</si>
  <si>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</si>
  <si>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</si>
  <si>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</si>
  <si>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</si>
  <si>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</si>
  <si>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</si>
  <si>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</si>
  <si>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</si>
  <si>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</si>
  <si>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</si>
  <si>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</si>
  <si>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</si>
  <si>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</si>
  <si>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</si>
  <si>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</si>
  <si>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</si>
  <si>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</si>
  <si>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</si>
  <si>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</si>
  <si>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</si>
  <si>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</si>
  <si>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</si>
  <si>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</si>
  <si>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</si>
  <si>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</si>
  <si>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</si>
  <si>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</si>
  <si>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</si>
  <si>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</si>
  <si>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</si>
  <si>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</si>
  <si>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</si>
  <si>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</si>
  <si>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</si>
  <si>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</si>
  <si>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</si>
  <si>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</si>
  <si>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</si>
  <si>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</si>
  <si>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</si>
  <si>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</si>
  <si>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</si>
  <si>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</si>
  <si>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</si>
  <si>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</si>
  <si>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</si>
  <si>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</si>
  <si>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</si>
  <si>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</si>
  <si>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</si>
  <si>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</si>
  <si>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</si>
  <si>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</si>
  <si>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</si>
  <si>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</si>
  <si>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</si>
  <si>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</si>
  <si>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</si>
  <si>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</si>
  <si>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</si>
  <si>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</si>
  <si>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</si>
  <si>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</si>
  <si>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</si>
  <si>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</si>
  <si>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</si>
  <si>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</si>
  <si>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</si>
  <si>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</si>
  <si>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</si>
  <si>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</si>
  <si>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</si>
  <si>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</si>
  <si>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</si>
  <si>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</si>
  <si>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</si>
  <si>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</si>
  <si>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</si>
  <si>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</si>
  <si>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</si>
  <si>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</si>
  <si>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</si>
  <si>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</si>
  <si>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</si>
  <si>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</si>
  <si>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</si>
  <si>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</si>
  <si>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</si>
  <si>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</si>
  <si>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</si>
  <si>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</si>
  <si>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</si>
  <si>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</si>
  <si>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</si>
  <si>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</si>
  <si>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</si>
  <si>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</si>
  <si>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</si>
  <si>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</si>
  <si>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</si>
  <si>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</si>
  <si>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</si>
  <si>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</si>
  <si>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</si>
  <si>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</si>
  <si>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</si>
  <si>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</si>
  <si>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</si>
  <si>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</si>
  <si>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</si>
  <si>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</si>
  <si>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</si>
  <si>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</si>
  <si>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</si>
  <si>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</si>
  <si>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</si>
  <si>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</si>
  <si>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</si>
  <si>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</si>
  <si>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</si>
  <si>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</si>
  <si>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</si>
  <si>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</si>
  <si>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</si>
  <si>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</si>
  <si>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</si>
  <si>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</si>
  <si>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</si>
  <si>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</si>
  <si>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</si>
  <si>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</si>
  <si>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</si>
  <si>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</si>
  <si>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</si>
  <si>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</si>
  <si>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</si>
  <si>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</si>
  <si>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</si>
  <si>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</si>
  <si>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</si>
  <si>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</si>
  <si>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</si>
  <si>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</si>
  <si>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</si>
  <si>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</si>
  <si>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</si>
  <si>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</si>
  <si>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</si>
  <si>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</si>
  <si>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</si>
  <si>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</si>
  <si>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</si>
  <si>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</si>
  <si>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</si>
  <si>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</si>
  <si>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</si>
  <si>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</si>
  <si>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</si>
  <si>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</si>
  <si>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</si>
  <si>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</si>
  <si>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</si>
  <si>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</si>
  <si>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</si>
  <si>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</si>
  <si>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</si>
  <si>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</si>
  <si>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</si>
  <si>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</si>
  <si>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</si>
  <si>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</si>
  <si>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</si>
  <si>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</si>
  <si>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</si>
  <si>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</si>
  <si>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</si>
  <si>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</si>
  <si>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</si>
  <si>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</si>
  <si>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</si>
  <si>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</si>
  <si>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</si>
  <si>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</si>
  <si>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</si>
  <si>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</si>
  <si>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</si>
  <si>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</si>
  <si>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</si>
  <si>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</si>
  <si>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</si>
  <si>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</si>
  <si>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</si>
  <si>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</si>
  <si>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</si>
  <si>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</si>
  <si>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</si>
  <si>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</si>
  <si>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</si>
  <si>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</si>
  <si>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</si>
  <si>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</si>
  <si>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</si>
  <si>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</si>
  <si>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</si>
  <si>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</si>
  <si>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</si>
  <si>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</si>
  <si>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</si>
  <si>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</si>
  <si>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</si>
  <si>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</si>
  <si>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</si>
  <si>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</si>
  <si>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</si>
  <si>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</si>
  <si>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</si>
  <si>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</si>
  <si>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</si>
  <si>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</si>
  <si>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</si>
  <si>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</si>
  <si>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</si>
  <si>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</si>
  <si>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</si>
  <si>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</si>
  <si>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</si>
  <si>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</si>
  <si>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</si>
  <si>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</si>
  <si>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</si>
  <si>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</si>
  <si>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</si>
  <si>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</si>
  <si>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</si>
  <si>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</si>
  <si>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</si>
  <si>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</si>
  <si>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</si>
  <si>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</si>
  <si>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</si>
  <si>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</si>
  <si>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</si>
  <si>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</si>
  <si>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</si>
  <si>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</si>
  <si>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</si>
  <si>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</si>
  <si>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</si>
  <si>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</si>
  <si>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</si>
  <si>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</si>
  <si>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</si>
  <si>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</si>
  <si>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</si>
  <si>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</si>
  <si>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</si>
  <si>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</si>
  <si>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</si>
  <si>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</si>
  <si>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</si>
  <si>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</si>
  <si>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</si>
  <si>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</si>
  <si>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</si>
  <si>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</si>
  <si>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</si>
  <si>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</si>
  <si>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</si>
  <si>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</si>
  <si>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</si>
  <si>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</si>
  <si>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</si>
  <si>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</si>
  <si>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</si>
  <si>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</si>
  <si>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</si>
  <si>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</si>
  <si>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</si>
  <si>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</si>
  <si>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</si>
  <si>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</si>
  <si>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</si>
  <si>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</si>
  <si>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</si>
  <si>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</si>
  <si>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</si>
  <si>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</si>
  <si>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</si>
  <si>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</si>
  <si>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</si>
  <si>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</si>
  <si>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</si>
  <si>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</si>
  <si>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</si>
  <si>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</si>
  <si>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</si>
  <si>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</si>
  <si>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</si>
  <si>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</si>
  <si>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</si>
  <si>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</si>
  <si>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</si>
  <si>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</si>
  <si>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</si>
  <si>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</si>
  <si>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</si>
  <si>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</si>
  <si>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</si>
  <si>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</si>
  <si>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</si>
  <si>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</si>
  <si>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</si>
  <si>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</si>
  <si>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</si>
  <si>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</si>
  <si>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</si>
  <si>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</si>
  <si>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</si>
  <si>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</si>
  <si>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</si>
  <si>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</si>
  <si>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</si>
  <si>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</si>
  <si>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</si>
  <si>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</si>
  <si>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</si>
  <si>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</si>
  <si>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</si>
  <si>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</si>
  <si>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</si>
  <si>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</si>
  <si>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</si>
  <si>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</si>
  <si>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</si>
  <si>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</si>
  <si>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</si>
  <si>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</si>
  <si>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</si>
  <si>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</si>
  <si>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</si>
  <si>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</si>
  <si>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</si>
  <si>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</si>
  <si>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</si>
  <si>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</si>
  <si>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</si>
  <si>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</si>
  <si>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</si>
  <si>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</si>
  <si>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</si>
  <si>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</si>
  <si>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</si>
  <si>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</si>
  <si>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</si>
  <si>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</si>
  <si>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</si>
  <si>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</si>
  <si>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</si>
  <si>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</si>
  <si>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</si>
  <si>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</si>
  <si>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</si>
  <si>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</si>
  <si>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</si>
  <si>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</si>
  <si>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</si>
  <si>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</si>
  <si>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</si>
  <si>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</si>
  <si>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</si>
  <si>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</si>
  <si>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</si>
  <si>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</si>
  <si>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</si>
  <si>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</si>
  <si>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</si>
  <si>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</si>
  <si>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</si>
  <si>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</si>
  <si>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</si>
  <si>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</si>
  <si>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</si>
  <si>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</si>
  <si>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</si>
  <si>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</si>
  <si>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</si>
  <si>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</si>
  <si>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</si>
  <si>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</si>
  <si>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</si>
  <si>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</si>
  <si>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</si>
  <si>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</si>
  <si>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</si>
  <si>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</si>
  <si>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</si>
  <si>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</si>
  <si>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</si>
  <si>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</si>
  <si>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</si>
  <si>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</si>
  <si>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</si>
  <si>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</si>
  <si>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</si>
  <si>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</si>
  <si>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</si>
  <si>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</si>
  <si>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</si>
  <si>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</si>
  <si>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</si>
  <si>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</si>
  <si>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</si>
  <si>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</si>
  <si>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</si>
  <si>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</si>
  <si>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</si>
  <si>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</si>
  <si>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</si>
  <si>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</si>
  <si>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</si>
  <si>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</si>
  <si>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</si>
  <si>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</si>
  <si>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</si>
  <si>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</si>
  <si>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</si>
  <si>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</si>
  <si>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</si>
  <si>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</si>
  <si>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</si>
  <si>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</si>
  <si>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</si>
  <si>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</si>
  <si>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</si>
  <si>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</si>
  <si>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</si>
  <si>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</si>
  <si>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</si>
  <si>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</si>
  <si>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</si>
  <si>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</si>
  <si>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</si>
  <si>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</si>
  <si>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</si>
  <si>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</si>
  <si>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</si>
  <si>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</si>
  <si>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</si>
  <si>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</si>
  <si>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</si>
  <si>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</si>
  <si>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</si>
  <si>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</si>
  <si>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</si>
  <si>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</si>
  <si>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</si>
  <si>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</si>
  <si>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</si>
  <si>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</si>
  <si>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</si>
  <si>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</si>
  <si>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</si>
  <si>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</si>
  <si>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</si>
  <si>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</si>
  <si>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</si>
  <si>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</si>
  <si>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</si>
  <si>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</si>
  <si>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</si>
  <si>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</si>
  <si>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</si>
  <si>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</si>
  <si>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</si>
  <si>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</si>
  <si>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</si>
  <si>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</si>
  <si>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</si>
  <si>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</si>
  <si>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</si>
  <si>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</si>
  <si>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</si>
  <si>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</si>
  <si>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</si>
  <si>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</si>
  <si>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</si>
  <si>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</si>
  <si>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</si>
  <si>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</si>
  <si>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</si>
  <si>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</si>
  <si>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</si>
  <si>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</si>
  <si>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</si>
  <si>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</si>
  <si>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</si>
  <si>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</si>
  <si>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</si>
  <si>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</si>
  <si>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</si>
  <si>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</si>
  <si>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</si>
  <si>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</si>
  <si>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</si>
  <si>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</si>
  <si>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</si>
  <si>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</si>
  <si>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</si>
  <si>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</si>
  <si>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</si>
  <si>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</si>
  <si>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</si>
  <si>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</si>
  <si>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</si>
  <si>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</si>
  <si>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</si>
  <si>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</si>
  <si>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</si>
  <si>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</si>
  <si>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</si>
  <si>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</si>
  <si>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</si>
  <si>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</si>
  <si>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</si>
  <si>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</si>
  <si>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</si>
  <si>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</si>
  <si>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</si>
  <si>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</si>
  <si>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</si>
  <si>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</si>
  <si>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</si>
  <si>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</si>
  <si>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</si>
  <si>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</si>
  <si>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</si>
  <si>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</si>
  <si>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</si>
  <si>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</si>
  <si>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</si>
  <si>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</si>
  <si>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</si>
  <si>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</si>
  <si>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</si>
  <si>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</si>
  <si>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</si>
  <si>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</si>
  <si>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</si>
  <si>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</si>
  <si>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</si>
  <si>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</si>
  <si>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</si>
  <si>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</si>
  <si>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</si>
  <si>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</si>
  <si>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</si>
  <si>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</si>
  <si>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</si>
  <si>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</si>
  <si>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</si>
  <si>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</si>
  <si>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</si>
  <si>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</si>
  <si>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</si>
  <si>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</si>
  <si>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</si>
  <si>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</si>
  <si>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</si>
  <si>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</si>
  <si>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</si>
  <si>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</si>
  <si>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</si>
  <si>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</si>
  <si>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</si>
  <si>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</si>
  <si>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</si>
  <si>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</si>
  <si>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</si>
  <si>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</si>
  <si>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</si>
  <si>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</si>
  <si>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</si>
  <si>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</si>
  <si>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</si>
  <si>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</si>
  <si>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</si>
  <si>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</si>
  <si>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</si>
  <si>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</si>
  <si>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</si>
  <si>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</si>
  <si>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</si>
  <si>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</si>
  <si>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</si>
  <si>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</si>
  <si>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</si>
  <si>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</si>
  <si>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</si>
  <si>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</si>
  <si>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</si>
  <si>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</si>
  <si>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</si>
  <si>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</si>
  <si>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</si>
  <si>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</si>
  <si>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</si>
  <si>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</si>
  <si>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</si>
  <si>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</si>
  <si>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</si>
  <si>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</si>
  <si>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</si>
  <si>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</si>
  <si>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</si>
  <si>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</si>
  <si>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</si>
  <si>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</si>
  <si>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</si>
  <si>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</si>
  <si>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</si>
  <si>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</si>
  <si>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</si>
  <si>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</si>
  <si>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</si>
  <si>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</si>
  <si>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</si>
  <si>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</si>
  <si>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</si>
  <si>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</si>
  <si>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</si>
  <si>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</si>
  <si>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</si>
  <si>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</si>
  <si>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</si>
  <si>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</si>
  <si>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</si>
  <si>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</si>
  <si>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</si>
  <si>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</si>
  <si>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</si>
  <si>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</si>
  <si>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</si>
  <si>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</si>
  <si>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</si>
  <si>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</si>
  <si>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</si>
  <si>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</si>
  <si>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</si>
  <si>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</si>
  <si>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</si>
  <si>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</si>
  <si>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</si>
  <si>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</si>
  <si>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</si>
  <si>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</si>
  <si>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</si>
  <si>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</si>
  <si>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</si>
  <si>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</si>
  <si>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</si>
  <si>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</si>
  <si>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</si>
  <si>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</si>
  <si>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</si>
  <si>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</si>
  <si>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</si>
  <si>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</si>
  <si>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</si>
  <si>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</si>
  <si>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</si>
  <si>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</si>
  <si>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</si>
  <si>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</si>
  <si>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</si>
  <si>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</si>
  <si>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</si>
  <si>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</si>
  <si>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</si>
  <si>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</si>
  <si>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</si>
  <si>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</si>
  <si>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</si>
  <si>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</si>
  <si>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</si>
  <si>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</si>
  <si>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</si>
  <si>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</si>
  <si>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</si>
  <si>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</si>
  <si>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</si>
  <si>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</si>
  <si>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</si>
  <si>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</si>
  <si>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</si>
  <si>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</si>
  <si>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</si>
  <si>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</si>
  <si>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</si>
  <si>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</si>
  <si>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</si>
  <si>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</si>
  <si>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</si>
  <si>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</si>
  <si>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</si>
  <si>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</si>
  <si>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</si>
  <si>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</si>
  <si>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</si>
  <si>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</si>
  <si>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</si>
  <si>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</si>
  <si>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</si>
  <si>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</si>
  <si>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</si>
  <si>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</si>
  <si>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</si>
  <si>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</si>
  <si>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</si>
  <si>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</si>
  <si>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</si>
  <si>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</si>
  <si>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</si>
  <si>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</si>
  <si>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</si>
  <si>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</si>
  <si>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</si>
  <si>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</si>
  <si>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</si>
  <si>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</si>
  <si>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</si>
  <si>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</si>
  <si>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</si>
  <si>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</si>
  <si>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</si>
  <si>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</si>
  <si>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</si>
  <si>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</si>
  <si>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</si>
  <si>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</si>
  <si>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</si>
  <si>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</si>
  <si>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</si>
  <si>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</si>
  <si>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</si>
  <si>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</si>
  <si>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</si>
  <si>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</si>
  <si>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</si>
  <si>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</si>
  <si>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</si>
  <si>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</si>
  <si>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</si>
  <si>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</si>
  <si>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</si>
  <si>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</si>
  <si>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</si>
  <si>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</si>
  <si>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</si>
  <si>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</si>
  <si>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</si>
  <si>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</si>
  <si>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</si>
  <si>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</si>
  <si>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</si>
  <si>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</si>
  <si>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</si>
  <si>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</si>
  <si>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</si>
  <si>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</si>
  <si>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</si>
  <si>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</si>
  <si>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</si>
  <si>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</si>
  <si>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</si>
  <si>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</si>
  <si>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</si>
  <si>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</si>
  <si>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</si>
  <si>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</si>
  <si>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</si>
  <si>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</si>
  <si>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</si>
  <si>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</si>
  <si>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</si>
  <si>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</si>
  <si>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</si>
  <si>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</si>
  <si>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</si>
  <si>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</si>
  <si>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</si>
  <si>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</si>
  <si>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</si>
  <si>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</si>
  <si>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</si>
  <si>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</si>
  <si>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</si>
  <si>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</si>
  <si>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</si>
  <si>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</si>
  <si>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</si>
  <si>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</si>
  <si>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</si>
  <si>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</si>
  <si>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</si>
  <si>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</si>
  <si>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</si>
  <si>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</si>
  <si>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</si>
  <si>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</si>
  <si>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</si>
  <si>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</si>
  <si>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</si>
  <si>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</si>
  <si>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</si>
  <si>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</si>
  <si>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</si>
  <si>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</si>
  <si>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</si>
  <si>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</si>
  <si>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</si>
  <si>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</si>
  <si>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</si>
  <si>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</si>
  <si>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</si>
  <si>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</si>
  <si>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</si>
  <si>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</si>
  <si>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</si>
  <si>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</si>
  <si>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</si>
  <si>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</si>
  <si>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</si>
  <si>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</si>
  <si>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</si>
  <si>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</si>
  <si>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</si>
  <si>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</si>
  <si>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</si>
  <si>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</si>
  <si>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</si>
  <si>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</si>
  <si>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</si>
  <si>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</si>
  <si>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</si>
  <si>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</si>
  <si>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</si>
  <si>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</si>
  <si>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</si>
  <si>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</si>
  <si>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</si>
  <si>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</si>
  <si>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</si>
  <si>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</si>
  <si>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</si>
  <si>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</si>
  <si>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</si>
  <si>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</si>
  <si>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</si>
  <si>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</si>
  <si>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</si>
  <si>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</si>
  <si>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</si>
  <si>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</si>
  <si>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</si>
  <si>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</si>
  <si>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</si>
  <si>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</si>
  <si>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</si>
  <si>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</si>
  <si>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</si>
  <si>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</si>
  <si>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</si>
  <si>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</si>
  <si>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</si>
  <si>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</si>
  <si>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</si>
  <si>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</si>
  <si>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</si>
  <si>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</si>
  <si>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</si>
  <si>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</si>
  <si>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</si>
  <si>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</si>
  <si>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</si>
  <si>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</si>
  <si>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</si>
  <si>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</si>
  <si>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</si>
  <si>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</si>
  <si>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</si>
  <si>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</si>
  <si>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</si>
  <si>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</si>
  <si>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</si>
  <si>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</si>
  <si>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</si>
  <si>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</si>
  <si>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</si>
  <si>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</si>
  <si>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</si>
  <si>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</si>
  <si>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</si>
  <si>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</si>
  <si>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</si>
  <si>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</si>
  <si>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</si>
  <si>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</si>
  <si>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</si>
  <si>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</si>
  <si>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</si>
  <si>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</si>
  <si>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</si>
  <si>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</si>
  <si>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</si>
  <si>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</si>
  <si>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</si>
  <si>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</si>
  <si>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</si>
  <si>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</si>
  <si>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</si>
  <si>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</si>
  <si>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</si>
  <si>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</si>
  <si>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</si>
  <si>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</si>
  <si>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</si>
  <si>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</si>
  <si>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</si>
  <si>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</si>
  <si>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</si>
  <si>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</si>
  <si>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</si>
  <si>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</si>
  <si>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</si>
  <si>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</si>
  <si>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</si>
  <si>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</si>
  <si>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</si>
  <si>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</si>
  <si>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</si>
  <si>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</si>
  <si>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</si>
  <si>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</si>
  <si>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</si>
  <si>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</si>
  <si>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</si>
  <si>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</si>
  <si>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</si>
  <si>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</si>
  <si>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</si>
  <si>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</si>
  <si>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</si>
  <si>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</si>
  <si>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</si>
  <si>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</si>
  <si>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</si>
  <si>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</si>
  <si>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</si>
  <si>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</si>
  <si>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</si>
  <si>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</si>
  <si>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</si>
  <si>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</si>
  <si>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</si>
  <si>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</si>
  <si>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</si>
  <si>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</si>
  <si>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</si>
  <si>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</si>
  <si>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</si>
  <si>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</si>
  <si>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</si>
  <si>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</si>
  <si>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</si>
  <si>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</si>
  <si>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</si>
  <si>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</si>
  <si>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</si>
  <si>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</si>
  <si>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</si>
  <si>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</si>
  <si>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</si>
  <si>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</si>
  <si>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</si>
  <si>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</si>
  <si>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</si>
  <si>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</si>
  <si>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</si>
  <si>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</si>
  <si>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</si>
  <si>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</si>
  <si>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</si>
  <si>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</si>
  <si>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</si>
  <si>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</si>
  <si>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</si>
  <si>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</si>
  <si>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</si>
  <si>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</si>
  <si>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</si>
  <si>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</si>
  <si>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</si>
  <si>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</si>
  <si>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</si>
  <si>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</si>
  <si>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</si>
  <si>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</si>
  <si>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</si>
  <si>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</si>
  <si>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</si>
  <si>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</si>
  <si>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</si>
  <si>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</si>
  <si>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</si>
  <si>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</si>
  <si>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</si>
  <si>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</si>
  <si>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</si>
  <si>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</si>
  <si>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</si>
  <si>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</si>
  <si>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</si>
  <si>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</si>
  <si>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</si>
  <si>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</si>
  <si>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</si>
  <si>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</si>
  <si>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</si>
  <si>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</si>
  <si>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</si>
  <si>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</si>
  <si>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</si>
  <si>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</si>
  <si>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</si>
  <si>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</si>
  <si>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</si>
  <si>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</si>
  <si>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</si>
  <si>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</si>
  <si>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</si>
  <si>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</si>
  <si>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</si>
  <si>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</si>
  <si>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</si>
  <si>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</si>
  <si>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</si>
  <si>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</si>
  <si>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</si>
  <si>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</si>
  <si>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</si>
  <si>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</si>
  <si>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</si>
  <si>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</si>
  <si>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</si>
  <si>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</si>
  <si>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</si>
  <si>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</si>
  <si>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</si>
  <si>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</si>
  <si>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</si>
  <si>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</si>
  <si>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</si>
  <si>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</si>
  <si>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</si>
  <si>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</si>
  <si>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</si>
  <si>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</si>
  <si>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</si>
  <si>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</si>
  <si>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</si>
  <si>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</si>
  <si>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</si>
  <si>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</si>
  <si>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</si>
  <si>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</si>
  <si>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</si>
  <si>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</si>
  <si>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</si>
  <si>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</si>
  <si>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</si>
  <si>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</si>
  <si>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</si>
  <si>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</si>
  <si>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</si>
  <si>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</si>
  <si>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</si>
  <si>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</si>
  <si>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</si>
  <si>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</si>
  <si>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</si>
  <si>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</si>
  <si>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</si>
  <si>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</si>
  <si>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</si>
  <si>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</si>
  <si>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</si>
  <si>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</si>
  <si>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</si>
  <si>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</si>
  <si>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</si>
  <si>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</si>
  <si>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</si>
  <si>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</si>
  <si>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</si>
  <si>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</si>
  <si>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</si>
  <si>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</si>
  <si>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</si>
  <si>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</si>
  <si>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</si>
  <si>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</si>
  <si>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</si>
  <si>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</si>
  <si>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</si>
  <si>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</si>
  <si>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</si>
  <si>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</si>
  <si>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</si>
  <si>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</si>
  <si>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</si>
  <si>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</si>
  <si>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</si>
  <si>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</si>
  <si>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</si>
  <si>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</si>
  <si>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</si>
  <si>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</si>
  <si>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</si>
  <si>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</si>
  <si>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</si>
  <si>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</si>
  <si>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</si>
  <si>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</si>
  <si>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</si>
  <si>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</si>
  <si>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</si>
  <si>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</si>
  <si>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</si>
  <si>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</si>
  <si>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</si>
  <si>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</si>
  <si>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</si>
  <si>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</si>
  <si>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</si>
  <si>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</si>
  <si>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</si>
  <si>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</si>
  <si>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</si>
  <si>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</si>
  <si>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</si>
  <si>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</si>
  <si>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</si>
  <si>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</si>
  <si>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</si>
  <si>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</si>
  <si>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</si>
  <si>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</si>
  <si>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</si>
  <si>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</si>
  <si>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</si>
  <si>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</si>
  <si>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</si>
  <si>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</si>
  <si>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</si>
  <si>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</si>
  <si>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</si>
  <si>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</si>
  <si>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</si>
  <si>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</si>
  <si>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</si>
  <si>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</si>
  <si>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</si>
  <si>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</si>
  <si>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</si>
  <si>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</si>
  <si>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</si>
  <si>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</si>
  <si>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</si>
  <si>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</si>
  <si>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</si>
  <si>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</si>
  <si>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</si>
  <si>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</si>
  <si>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</si>
  <si>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</si>
  <si>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</si>
  <si>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</si>
  <si>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</si>
  <si>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</si>
  <si>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</si>
  <si>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</si>
  <si>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</si>
  <si>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</si>
  <si>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</si>
  <si>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</si>
  <si>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</si>
  <si>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</si>
  <si>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</si>
  <si>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</si>
  <si>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</si>
  <si>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</si>
  <si>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</si>
  <si>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</si>
  <si>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</si>
  <si>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</si>
  <si>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</si>
  <si>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</si>
  <si>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</si>
  <si>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</si>
  <si>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</si>
  <si>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</si>
  <si>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</si>
  <si>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</si>
  <si>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</si>
  <si>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</si>
  <si>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</si>
  <si>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</si>
  <si>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</si>
  <si>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</si>
  <si>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</si>
  <si>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</si>
  <si>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</si>
  <si>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</si>
  <si>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</si>
  <si>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</si>
  <si>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</si>
  <si>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</si>
  <si>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</si>
  <si>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</si>
  <si>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</si>
  <si>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</si>
  <si>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</si>
  <si>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</si>
  <si>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</si>
  <si>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</si>
  <si>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</si>
  <si>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</si>
  <si>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</si>
  <si>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</si>
  <si>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</si>
  <si>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</si>
  <si>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</si>
  <si>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</si>
  <si>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</si>
  <si>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</si>
  <si>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</si>
  <si>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</si>
  <si>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</si>
  <si>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</si>
  <si>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</si>
  <si>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</si>
  <si>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</si>
  <si>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</si>
  <si>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</si>
  <si>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</si>
  <si>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</si>
  <si>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</si>
  <si>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</si>
  <si>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</si>
  <si>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</si>
  <si>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</si>
  <si>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</si>
  <si>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</si>
  <si>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</si>
  <si>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</si>
  <si>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</si>
  <si>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</si>
  <si>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</si>
  <si>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</si>
  <si>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</si>
  <si>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</si>
  <si>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</si>
  <si>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</si>
  <si>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</si>
  <si>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</si>
  <si>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</si>
  <si>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</si>
  <si>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</si>
  <si>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</si>
  <si>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</si>
  <si>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</si>
  <si>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</si>
  <si>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</si>
  <si>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</si>
  <si>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</si>
  <si>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</si>
  <si>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</si>
  <si>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</si>
  <si>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</si>
  <si>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</si>
  <si>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</si>
  <si>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</si>
  <si>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</si>
  <si>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</si>
  <si>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</si>
  <si>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</si>
  <si>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</si>
  <si>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</si>
  <si>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</si>
  <si>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</si>
  <si>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</si>
  <si>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</si>
  <si>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</si>
  <si>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</si>
  <si>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</si>
  <si>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</si>
  <si>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</si>
  <si>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</si>
  <si>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</si>
  <si>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</si>
  <si>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</si>
  <si>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</si>
  <si>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</si>
  <si>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</si>
  <si>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</si>
  <si>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</si>
  <si>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</si>
  <si>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</si>
  <si>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</si>
  <si>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</si>
  <si>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</si>
  <si>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</si>
  <si>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</si>
  <si>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</si>
  <si>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</si>
  <si>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</si>
  <si>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</si>
  <si>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</si>
  <si>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</si>
  <si>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</si>
  <si>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</si>
  <si>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</si>
  <si>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</si>
  <si>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</si>
  <si>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</si>
  <si>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</si>
  <si>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</si>
  <si>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</si>
  <si>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</si>
  <si>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</si>
  <si>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</si>
  <si>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</si>
  <si>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</si>
  <si>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</si>
  <si>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</si>
  <si>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</si>
  <si>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</si>
  <si>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</si>
  <si>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</si>
  <si>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</si>
  <si>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</si>
  <si>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</si>
  <si>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</si>
  <si>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</si>
  <si>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</si>
  <si>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</si>
  <si>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</si>
  <si>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</si>
  <si>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</si>
  <si>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</si>
  <si>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</si>
  <si>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</si>
  <si>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</si>
  <si>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</si>
  <si>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</si>
  <si>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</si>
  <si>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</si>
  <si>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</si>
  <si>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</si>
  <si>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</si>
  <si>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</si>
  <si>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</si>
  <si>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</si>
  <si>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</si>
  <si>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</si>
  <si>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</si>
  <si>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</si>
  <si>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</si>
  <si>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</si>
  <si>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</si>
  <si>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</si>
  <si>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</si>
  <si>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</si>
  <si>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</si>
  <si>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</si>
  <si>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</si>
  <si>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</si>
  <si>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</si>
  <si>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</si>
  <si>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</si>
  <si>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</si>
  <si>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</si>
  <si>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</si>
  <si>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</si>
  <si>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</si>
  <si>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</si>
  <si>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</si>
  <si>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</si>
  <si>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</si>
  <si>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</si>
  <si>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</si>
  <si>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</si>
  <si>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</si>
  <si>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</si>
  <si>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</si>
  <si>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</si>
  <si>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</si>
  <si>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</si>
  <si>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</si>
  <si>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</si>
  <si>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</si>
  <si>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</si>
  <si>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</si>
  <si>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</si>
  <si>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</si>
  <si>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</si>
  <si>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</si>
  <si>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</si>
  <si>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</si>
  <si>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</si>
  <si>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</si>
  <si>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</si>
  <si>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</si>
  <si>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</si>
  <si>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</si>
  <si>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</si>
  <si>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</si>
  <si>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</si>
  <si>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</si>
  <si>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</si>
  <si>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</si>
  <si>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</si>
  <si>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</si>
  <si>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</si>
  <si>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</si>
  <si>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</si>
  <si>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</si>
  <si>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</si>
  <si>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</si>
  <si>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</si>
  <si>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</si>
  <si>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</si>
  <si>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</si>
  <si>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</si>
  <si>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</si>
  <si>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</si>
  <si>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</si>
  <si>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</si>
  <si>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</si>
  <si>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</si>
  <si>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</si>
  <si>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</si>
  <si>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</si>
  <si>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</si>
  <si>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</si>
  <si>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</si>
  <si>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</si>
  <si>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</si>
  <si>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</si>
  <si>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</si>
  <si>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</si>
  <si>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</si>
  <si>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</si>
  <si>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</si>
  <si>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</si>
  <si>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</si>
  <si>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</si>
  <si>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</si>
  <si>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</si>
  <si>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</si>
  <si>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</si>
  <si>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</si>
  <si>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</si>
  <si>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</si>
  <si>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</si>
  <si>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</si>
  <si>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</si>
  <si>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</si>
  <si>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</si>
  <si>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</si>
  <si>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</si>
  <si>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</si>
  <si>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</si>
  <si>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</si>
  <si>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</si>
  <si>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</si>
  <si>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</si>
  <si>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</si>
  <si>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</si>
  <si>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</si>
  <si>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</si>
  <si>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</si>
  <si>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</si>
  <si>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</si>
  <si>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</si>
  <si>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</si>
  <si>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</si>
  <si>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</si>
  <si>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</si>
  <si>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</si>
  <si>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</si>
  <si>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</si>
  <si>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</si>
  <si>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</si>
  <si>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</si>
  <si>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</si>
  <si>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</si>
  <si>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</si>
  <si>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</si>
  <si>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</si>
  <si>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</si>
  <si>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</si>
  <si>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</si>
  <si>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</si>
  <si>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</si>
  <si>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</si>
  <si>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</si>
  <si>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</si>
  <si>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</si>
  <si>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</si>
  <si>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</si>
  <si>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</si>
  <si>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</si>
  <si>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</si>
  <si>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</si>
  <si>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</si>
  <si>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</si>
  <si>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</si>
  <si>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</si>
  <si>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</si>
  <si>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</si>
  <si>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</si>
  <si>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</si>
  <si>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</si>
  <si>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</si>
  <si>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</si>
  <si>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</si>
  <si>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</si>
  <si>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</si>
  <si>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</si>
  <si>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</si>
  <si>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</si>
  <si>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</si>
  <si>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</si>
  <si>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</si>
  <si>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</si>
  <si>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</si>
  <si>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</si>
  <si>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</si>
  <si>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</si>
  <si>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</si>
  <si>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</si>
  <si>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</si>
  <si>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</si>
  <si>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</si>
  <si>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</si>
  <si>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</si>
  <si>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</si>
  <si>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</si>
  <si>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</si>
  <si>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</si>
  <si>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</si>
  <si>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</si>
  <si>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</si>
  <si>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</si>
  <si>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</si>
  <si>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</si>
  <si>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</si>
  <si>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</si>
  <si>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</si>
  <si>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</si>
  <si>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</si>
  <si>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</si>
  <si>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</si>
  <si>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</si>
  <si>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</si>
  <si>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</si>
  <si>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</si>
  <si>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</si>
  <si>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</si>
  <si>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</si>
  <si>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</si>
  <si>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</si>
  <si>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</si>
  <si>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</si>
  <si>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</si>
  <si>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</si>
  <si>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</si>
  <si>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</si>
  <si>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</si>
  <si>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</si>
  <si>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</si>
  <si>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</si>
  <si>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</si>
  <si>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</si>
  <si>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</si>
  <si>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</si>
  <si>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</si>
  <si>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</si>
  <si>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</si>
  <si>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</si>
  <si>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</si>
  <si>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</si>
  <si>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</si>
  <si>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</si>
  <si>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</si>
  <si>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</si>
  <si>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</si>
  <si>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</si>
  <si>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</si>
  <si>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</si>
  <si>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</si>
  <si>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</si>
  <si>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</si>
  <si>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</si>
  <si>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</si>
  <si>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</si>
  <si>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</si>
  <si>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</si>
  <si>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</si>
  <si>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</si>
  <si>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</si>
  <si>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</si>
  <si>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</si>
  <si>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</si>
  <si>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</si>
  <si>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</si>
  <si>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</si>
  <si>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</si>
  <si>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</si>
  <si>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</si>
  <si>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</si>
  <si>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</si>
  <si>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</si>
  <si>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</si>
  <si>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</si>
  <si>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</si>
  <si>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</si>
  <si>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</si>
  <si>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</si>
  <si>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</si>
  <si>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</si>
  <si>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</si>
  <si>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</si>
  <si>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</si>
  <si>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</si>
  <si>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</si>
  <si>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</si>
  <si>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</si>
  <si>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</si>
  <si>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</si>
  <si>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</si>
  <si>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</si>
  <si>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</si>
  <si>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</si>
  <si>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</si>
  <si>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</si>
  <si>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</si>
  <si>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</si>
  <si>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</si>
  <si>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</si>
  <si>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</si>
  <si>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</si>
  <si>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</si>
  <si>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</si>
  <si>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</si>
  <si>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</si>
  <si>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</si>
  <si>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</si>
  <si>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</si>
  <si>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</si>
  <si>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</si>
  <si>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</si>
  <si>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</si>
  <si>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</si>
  <si>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</si>
  <si>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</si>
  <si>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</si>
  <si>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</si>
  <si>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</si>
  <si>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</si>
  <si>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</si>
  <si>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</si>
  <si>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</si>
  <si>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</si>
  <si>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</si>
  <si>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</si>
  <si>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</si>
  <si>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</si>
  <si>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</si>
  <si>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</si>
  <si>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</si>
  <si>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</si>
  <si>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</si>
  <si>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</si>
  <si>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</si>
  <si>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</si>
  <si>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</si>
  <si>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</si>
  <si>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</si>
  <si>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</si>
  <si>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</si>
  <si>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</si>
  <si>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</si>
  <si>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</si>
  <si>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</si>
  <si>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</si>
  <si>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</si>
  <si>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</si>
  <si>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</si>
  <si>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</si>
  <si>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</si>
  <si>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</si>
  <si>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</si>
  <si>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</si>
  <si>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</si>
  <si>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</si>
  <si>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</si>
  <si>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</si>
  <si>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</si>
  <si>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</si>
  <si>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</si>
  <si>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</si>
  <si>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</si>
  <si>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</si>
  <si>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</si>
  <si>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</si>
  <si>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</si>
  <si>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</si>
  <si>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</si>
  <si>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</si>
  <si>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</si>
  <si>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</si>
  <si>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</si>
  <si>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</si>
  <si>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</si>
  <si>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</si>
  <si>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</si>
  <si>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</si>
  <si>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</si>
  <si>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</si>
  <si>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</si>
  <si>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</si>
  <si>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</si>
  <si>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</si>
  <si>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</si>
  <si>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</si>
  <si>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</si>
  <si>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</si>
  <si>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</si>
  <si>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</si>
  <si>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</si>
  <si>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</si>
  <si>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</si>
  <si>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</si>
  <si>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</si>
  <si>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</si>
  <si>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</si>
  <si>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</si>
  <si>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</si>
  <si>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</si>
  <si>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</si>
  <si>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</si>
  <si>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</si>
  <si>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</si>
  <si>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</si>
  <si>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</si>
  <si>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</si>
  <si>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</si>
  <si>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</si>
  <si>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</si>
  <si>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</si>
  <si>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</si>
  <si>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</si>
  <si>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</si>
  <si>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</si>
  <si>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</si>
  <si>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</si>
  <si>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</si>
  <si>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</si>
  <si>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</si>
  <si>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</si>
  <si>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</si>
  <si>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</si>
  <si>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</si>
  <si>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</si>
  <si>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</si>
  <si>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</si>
  <si>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</si>
  <si>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</si>
  <si>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</si>
  <si>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</si>
  <si>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</si>
  <si>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</si>
  <si>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</si>
  <si>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</si>
  <si>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</si>
  <si>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</si>
  <si>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</si>
  <si>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</si>
  <si>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</si>
  <si>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</si>
  <si>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</si>
  <si>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</si>
  <si>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</si>
  <si>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</si>
  <si>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</si>
  <si>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</si>
  <si>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</si>
  <si>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</si>
  <si>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</si>
  <si>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</si>
  <si>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</si>
  <si>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</si>
  <si>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</si>
  <si>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</si>
  <si>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</si>
  <si>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</si>
  <si>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</si>
  <si>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</si>
  <si>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</si>
  <si>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</si>
  <si>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</si>
  <si>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</si>
  <si>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</si>
  <si>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</si>
  <si>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</si>
  <si>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</si>
  <si>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</si>
  <si>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</si>
  <si>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</si>
  <si>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</si>
  <si>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</si>
  <si>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</si>
  <si>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</si>
  <si>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</si>
  <si>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</si>
  <si>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</si>
  <si>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</si>
  <si>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</si>
  <si>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</si>
  <si>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</si>
  <si>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</si>
  <si>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</si>
  <si>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</si>
  <si>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</si>
  <si>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</si>
  <si>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</si>
  <si>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</si>
  <si>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</si>
  <si>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</si>
  <si>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</si>
  <si>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</si>
  <si>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</si>
  <si>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</si>
  <si>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</si>
  <si>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</si>
  <si>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</si>
  <si>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</si>
  <si>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</si>
  <si>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</si>
  <si>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</si>
  <si>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</si>
  <si>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</si>
  <si>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</si>
  <si>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</si>
  <si>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</si>
  <si>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</si>
  <si>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</si>
  <si>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</si>
  <si>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</si>
  <si>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</si>
  <si>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</si>
  <si>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</si>
  <si>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</si>
  <si>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</si>
  <si>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</si>
  <si>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</si>
  <si>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</si>
  <si>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</si>
  <si>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</si>
  <si>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</si>
  <si>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</si>
  <si>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</si>
  <si>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</si>
  <si>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</si>
  <si>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</si>
  <si>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</si>
  <si>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</si>
  <si>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</si>
  <si>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</si>
  <si>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</si>
  <si>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</si>
  <si>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</si>
  <si>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</si>
  <si>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</si>
  <si>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</si>
  <si>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</si>
  <si>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</si>
  <si>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</si>
  <si>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</si>
  <si>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</si>
  <si>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</si>
  <si>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</si>
  <si>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</si>
  <si>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</si>
  <si>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</si>
  <si>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</si>
  <si>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</si>
  <si>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</si>
  <si>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</si>
  <si>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</si>
  <si>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</si>
  <si>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</si>
  <si>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</si>
  <si>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</si>
  <si>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</si>
  <si>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</si>
  <si>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</si>
  <si>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</si>
  <si>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</si>
  <si>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</si>
  <si>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</si>
  <si>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</si>
  <si>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</si>
  <si>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</si>
  <si>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</si>
  <si>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</si>
  <si>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</si>
  <si>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</si>
  <si>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</si>
  <si>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</si>
  <si>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</si>
  <si>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</si>
  <si>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</si>
  <si>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</si>
  <si>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</si>
  <si>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</si>
  <si>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</si>
  <si>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</si>
  <si>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</si>
  <si>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</si>
  <si>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</si>
  <si>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</si>
  <si>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</si>
  <si>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</si>
  <si>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</si>
  <si>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</si>
  <si>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</si>
  <si>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</si>
  <si>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</si>
  <si>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</si>
  <si>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</si>
  <si>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</si>
  <si>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</si>
  <si>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</si>
  <si>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</si>
  <si>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</si>
  <si>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</si>
  <si>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</si>
  <si>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</si>
  <si>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</si>
  <si>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</si>
  <si>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</si>
  <si>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</si>
  <si>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</si>
  <si>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</si>
  <si>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</si>
  <si>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</si>
  <si>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</si>
  <si>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</si>
  <si>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</si>
  <si>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</si>
  <si>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</si>
  <si>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</si>
  <si>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</si>
  <si>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</si>
  <si>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</si>
  <si>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</si>
  <si>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</si>
  <si>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</si>
  <si>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</si>
  <si>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</si>
  <si>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</si>
  <si>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</si>
  <si>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</si>
  <si>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</si>
  <si>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</si>
  <si>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</si>
  <si>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</si>
  <si>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</si>
  <si>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</si>
  <si>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</si>
  <si>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</si>
  <si>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</si>
  <si>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</si>
  <si>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</si>
  <si>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</si>
  <si>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</si>
  <si>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</si>
  <si>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</si>
  <si>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</si>
  <si>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</si>
  <si>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</si>
  <si>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</si>
  <si>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</si>
  <si>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</si>
  <si>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</si>
  <si>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</si>
  <si>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</si>
  <si>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</si>
  <si>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</si>
  <si>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</si>
  <si>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</si>
  <si>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</si>
  <si>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</si>
  <si>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</si>
  <si>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</si>
  <si>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</si>
  <si>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</si>
  <si>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</si>
  <si>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</si>
  <si>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</si>
  <si>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</si>
  <si>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</si>
  <si>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</si>
  <si>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</si>
  <si>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</si>
  <si>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</si>
  <si>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</si>
  <si>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</si>
  <si>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</si>
  <si>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</si>
  <si>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</si>
  <si>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</si>
  <si>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</si>
  <si>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</si>
  <si>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</si>
  <si>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</si>
  <si>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</si>
  <si>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</si>
  <si>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</si>
  <si>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</si>
  <si>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</si>
  <si>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</si>
  <si>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</si>
  <si>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</si>
  <si>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</si>
  <si>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</si>
  <si>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</si>
  <si>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</si>
  <si>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</si>
  <si>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</si>
  <si>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</si>
  <si>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</si>
  <si>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</si>
  <si>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</si>
  <si>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</si>
  <si>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</si>
  <si>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</si>
  <si>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</si>
  <si>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</si>
  <si>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</si>
  <si>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</si>
  <si>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</si>
  <si>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</si>
  <si>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</si>
  <si>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</si>
  <si>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</si>
  <si>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</si>
  <si>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</si>
  <si>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</si>
  <si>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</si>
  <si>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</si>
  <si>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</si>
  <si>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</si>
  <si>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</si>
  <si>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</si>
  <si>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</si>
  <si>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</si>
  <si>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</si>
  <si>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</si>
  <si>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</si>
  <si>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</si>
  <si>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</si>
  <si>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</si>
  <si>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</si>
  <si>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</si>
  <si>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</si>
  <si>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</si>
  <si>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</si>
  <si>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</si>
  <si>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</si>
  <si>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</si>
  <si>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</si>
  <si>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</si>
  <si>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</si>
  <si>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</si>
  <si>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</si>
  <si>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</si>
  <si>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</si>
  <si>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</si>
  <si>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</si>
  <si>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</si>
  <si>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</si>
  <si>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</si>
  <si>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</si>
  <si>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</si>
  <si>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</si>
  <si>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</si>
  <si>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</si>
  <si>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</si>
  <si>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</si>
  <si>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</si>
  <si>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</si>
  <si>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</si>
  <si>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</si>
  <si>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</si>
  <si>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</si>
  <si>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</si>
  <si>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</si>
  <si>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</si>
  <si>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</si>
  <si>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</si>
  <si>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</si>
  <si>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</si>
  <si>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</si>
  <si>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</si>
  <si>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</si>
  <si>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</si>
  <si>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</si>
  <si>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</si>
  <si>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</si>
  <si>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</si>
  <si>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</si>
  <si>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</si>
  <si>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</si>
  <si>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</si>
  <si>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</si>
  <si>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</si>
  <si>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</si>
  <si>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</si>
  <si>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</si>
  <si>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</si>
  <si>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</si>
  <si>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</si>
  <si>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</si>
  <si>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</si>
  <si>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</si>
  <si>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</si>
  <si>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</si>
  <si>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</si>
  <si>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</si>
  <si>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</si>
  <si>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</si>
  <si>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</si>
  <si>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</si>
  <si>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</si>
  <si>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</si>
  <si>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</si>
  <si>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</si>
  <si>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</si>
  <si>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</si>
  <si>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</si>
  <si>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</si>
  <si>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</si>
  <si>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</si>
  <si>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</si>
  <si>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</si>
  <si>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</si>
  <si>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</si>
  <si>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</si>
  <si>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</si>
  <si>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</si>
  <si>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</si>
  <si>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</si>
  <si>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</si>
  <si>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</si>
  <si>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</si>
  <si>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</si>
  <si>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</si>
  <si>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</si>
  <si>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</si>
  <si>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</si>
  <si>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</si>
  <si>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</si>
  <si>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</si>
  <si>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</si>
  <si>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</si>
  <si>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</si>
  <si>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</si>
  <si>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</si>
  <si>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</si>
  <si>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</si>
  <si>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</si>
  <si>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</si>
  <si>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</si>
  <si>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</si>
  <si>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</si>
  <si>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</si>
  <si>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</si>
  <si>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</si>
  <si>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</si>
  <si>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</si>
  <si>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</si>
  <si>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</si>
  <si>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</si>
  <si>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</si>
  <si>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</si>
  <si>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</si>
  <si>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</si>
  <si>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</si>
  <si>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</si>
  <si>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</si>
  <si>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</si>
  <si>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</si>
  <si>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</si>
  <si>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</si>
  <si>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</si>
  <si>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</si>
  <si>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</si>
  <si>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</si>
  <si>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</si>
  <si>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</si>
  <si>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</si>
  <si>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</si>
  <si>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</si>
  <si>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</si>
  <si>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</si>
  <si>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</si>
  <si>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</si>
  <si>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</si>
  <si>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</si>
  <si>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</si>
  <si>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</si>
  <si>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</si>
  <si>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</si>
  <si>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</si>
  <si>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</si>
  <si>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</si>
  <si>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</si>
  <si>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</si>
  <si>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</si>
  <si>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</si>
  <si>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</si>
  <si>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</si>
  <si>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</si>
  <si>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</si>
  <si>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</si>
  <si>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</si>
  <si>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</si>
  <si>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</si>
  <si>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</si>
  <si>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</si>
  <si>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</si>
  <si>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</si>
  <si>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</si>
  <si>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</si>
  <si>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</si>
  <si>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</si>
  <si>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</si>
  <si>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</si>
  <si>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</si>
  <si>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</si>
  <si>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</si>
  <si>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</si>
  <si>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</si>
  <si>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</si>
  <si>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</si>
  <si>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</si>
  <si>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</si>
  <si>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</si>
  <si>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</si>
  <si>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</si>
  <si>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</si>
  <si>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</si>
  <si>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</si>
  <si>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</si>
  <si>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</si>
  <si>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</si>
  <si>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</si>
  <si>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</si>
  <si>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</si>
  <si>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</si>
  <si>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</si>
  <si>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</si>
  <si>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</si>
  <si>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</si>
  <si>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</si>
  <si>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</si>
  <si>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</si>
  <si>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</si>
  <si>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</si>
  <si>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</si>
  <si>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</si>
  <si>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</si>
  <si>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</si>
  <si>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</si>
  <si>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</si>
  <si>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</si>
  <si>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</si>
  <si>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</si>
  <si>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</si>
  <si>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</si>
  <si>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</si>
  <si>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</si>
  <si>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</si>
  <si>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</si>
  <si>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</si>
  <si>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</si>
  <si>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</si>
  <si>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</si>
  <si>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</si>
  <si>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</si>
  <si>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</si>
  <si>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</si>
  <si>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</si>
  <si>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</si>
  <si>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</si>
  <si>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</si>
  <si>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</si>
  <si>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</si>
  <si>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</si>
  <si>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</si>
  <si>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</si>
  <si>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</si>
  <si>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</si>
  <si>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</si>
  <si>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</si>
  <si>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</si>
  <si>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</si>
  <si>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</si>
  <si>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</si>
  <si>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</si>
  <si>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</si>
  <si>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</si>
  <si>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</si>
  <si>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</si>
  <si>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</si>
  <si>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</si>
  <si>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</si>
  <si>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</si>
  <si>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</si>
  <si>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</si>
  <si>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</si>
  <si>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</si>
  <si>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</si>
  <si>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</si>
  <si>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</si>
  <si>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</si>
  <si>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</si>
  <si>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</si>
  <si>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</si>
  <si>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</si>
  <si>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</si>
  <si>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</si>
  <si>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</si>
  <si>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</si>
  <si>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</si>
  <si>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</si>
  <si>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</si>
  <si>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</si>
  <si>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</si>
  <si>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</si>
  <si>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</si>
  <si>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</si>
  <si>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</si>
  <si>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</si>
  <si>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</si>
  <si>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</si>
  <si>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</si>
  <si>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</si>
  <si>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</si>
  <si>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</si>
  <si>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</si>
  <si>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</si>
  <si>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</si>
  <si>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</si>
  <si>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</si>
  <si>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</si>
  <si>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</si>
  <si>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</si>
  <si>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</si>
  <si>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</si>
  <si>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</si>
  <si>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</si>
  <si>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</si>
  <si>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</si>
  <si>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</si>
  <si>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</si>
  <si>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</si>
  <si>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</si>
  <si>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</si>
  <si>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</si>
  <si>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</si>
  <si>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</si>
  <si>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</si>
  <si>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</si>
  <si>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</si>
  <si>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</si>
  <si>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</si>
  <si>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</si>
  <si>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</si>
  <si>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</si>
  <si>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</si>
  <si>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</si>
  <si>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</si>
  <si>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</si>
  <si>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</si>
  <si>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</si>
  <si>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</si>
  <si>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</si>
  <si>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</si>
  <si>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</si>
  <si>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</si>
  <si>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</si>
  <si>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</si>
  <si>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</si>
  <si>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</si>
  <si>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</si>
  <si>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</si>
  <si>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</si>
  <si>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</si>
  <si>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</si>
  <si>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</si>
  <si>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</si>
  <si>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</si>
  <si>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</si>
  <si>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</si>
  <si>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</si>
  <si>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</si>
  <si>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</si>
  <si>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</si>
  <si>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</si>
  <si>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</si>
  <si>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</si>
  <si>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</si>
  <si>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</si>
  <si>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</si>
  <si>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</si>
  <si>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</si>
  <si>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</si>
  <si>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</si>
  <si>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</si>
  <si>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</si>
  <si>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</si>
  <si>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</si>
  <si>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</si>
  <si>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</si>
  <si>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</si>
  <si>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</si>
  <si>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</si>
  <si>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</si>
  <si>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</si>
  <si>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</si>
  <si>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</si>
  <si>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</si>
  <si>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</si>
  <si>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</si>
  <si>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</si>
  <si>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</si>
  <si>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</si>
  <si>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</si>
  <si>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</si>
  <si>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</si>
  <si>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</si>
  <si>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</si>
  <si>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</si>
  <si>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</si>
  <si>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</si>
  <si>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</si>
  <si>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</si>
  <si>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</si>
  <si>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</si>
  <si>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</si>
  <si>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</si>
  <si>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</si>
  <si>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</si>
  <si>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</si>
  <si>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</si>
  <si>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</si>
  <si>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</si>
  <si>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</si>
  <si>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</si>
  <si>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</si>
  <si>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</si>
  <si>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</si>
  <si>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</si>
  <si>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</si>
  <si>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</si>
  <si>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</si>
  <si>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</si>
  <si>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</si>
  <si>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</si>
  <si>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</si>
  <si>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</si>
  <si>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</si>
  <si>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</si>
  <si>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</si>
  <si>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</si>
  <si>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</si>
  <si>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</si>
  <si>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</si>
  <si>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</si>
  <si>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</si>
  <si>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</si>
  <si>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</si>
  <si>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</si>
  <si>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</si>
  <si>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</si>
  <si>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</si>
  <si>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</si>
  <si>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</si>
  <si>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</si>
  <si>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</si>
  <si>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</si>
  <si>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</si>
  <si>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</si>
  <si>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</si>
  <si>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</si>
  <si>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</si>
  <si>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</si>
  <si>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</si>
  <si>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</si>
  <si>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</si>
  <si>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</si>
  <si>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</si>
  <si>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</si>
  <si>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</si>
  <si>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</si>
  <si>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</si>
  <si>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</si>
  <si>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</si>
  <si>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</si>
  <si>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</si>
  <si>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</si>
  <si>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</si>
  <si>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</si>
  <si>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</si>
  <si>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</si>
  <si>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</si>
  <si>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</si>
  <si>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</si>
  <si>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</si>
  <si>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</si>
  <si>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</si>
  <si>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</si>
  <si>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</si>
  <si>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</si>
  <si>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</si>
  <si>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</si>
  <si>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</si>
  <si>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</si>
  <si>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</si>
  <si>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</si>
  <si>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</si>
  <si>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</si>
  <si>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</si>
  <si>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</si>
  <si>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</si>
  <si>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</si>
  <si>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</si>
  <si>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</si>
  <si>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</si>
  <si>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</si>
  <si>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</si>
  <si>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</si>
  <si>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</si>
  <si>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</si>
  <si>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</si>
  <si>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</si>
  <si>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</si>
  <si>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</si>
  <si>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</si>
  <si>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</si>
  <si>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</si>
  <si>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</si>
  <si>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</si>
  <si>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</si>
  <si>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</si>
  <si>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</si>
  <si>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</si>
  <si>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</si>
  <si>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</si>
  <si>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</si>
  <si>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</si>
  <si>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</si>
  <si>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</si>
  <si>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</si>
  <si>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</si>
  <si>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</si>
  <si>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</si>
  <si>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</si>
  <si>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</si>
  <si>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</si>
  <si>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</si>
  <si>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</si>
  <si>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</si>
  <si>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</si>
  <si>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</si>
  <si>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</si>
  <si>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</si>
  <si>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</si>
  <si>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</si>
  <si>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</si>
  <si>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</si>
  <si>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</si>
  <si>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</si>
  <si>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</si>
  <si>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</si>
  <si>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</si>
  <si>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</si>
  <si>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</si>
  <si>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</si>
  <si>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</si>
  <si>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</si>
  <si>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</si>
  <si>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</si>
  <si>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</si>
  <si>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</si>
  <si>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</si>
  <si>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</si>
  <si>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</si>
  <si>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</si>
  <si>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</si>
  <si>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</si>
  <si>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</si>
  <si>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</si>
  <si>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</si>
  <si>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</si>
  <si>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</si>
  <si>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</si>
  <si>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</si>
  <si>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</si>
  <si>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</si>
  <si>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</si>
  <si>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</si>
  <si>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</si>
  <si>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</si>
  <si>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</si>
  <si>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</si>
  <si>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</si>
  <si>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</si>
  <si>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</si>
  <si>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</si>
  <si>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</si>
  <si>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</si>
  <si>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</si>
  <si>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</si>
  <si>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</si>
  <si>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</si>
  <si>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</si>
  <si>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</si>
  <si>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</si>
  <si>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</si>
  <si>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</si>
  <si>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</si>
  <si>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</si>
  <si>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</si>
  <si>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</si>
  <si>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</si>
  <si>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</si>
  <si>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</si>
  <si>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</si>
  <si>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</si>
  <si>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</si>
  <si>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</si>
  <si>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</si>
  <si>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</si>
  <si>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</si>
  <si>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</si>
  <si>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</si>
  <si>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</si>
  <si>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</si>
  <si>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</si>
  <si>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</si>
  <si>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</si>
  <si>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</si>
  <si>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</si>
  <si>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</si>
  <si>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</si>
  <si>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</si>
  <si>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</si>
  <si>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</si>
  <si>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</si>
  <si>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</si>
  <si>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</si>
  <si>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</si>
  <si>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</si>
  <si>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</si>
  <si>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</si>
  <si>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</si>
  <si>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</si>
  <si>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</si>
  <si>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</si>
  <si>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</si>
  <si>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</si>
  <si>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</si>
  <si>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</si>
  <si>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</si>
  <si>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</si>
  <si>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</si>
  <si>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</si>
  <si>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</si>
  <si>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</si>
  <si>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</si>
  <si>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</si>
  <si>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</si>
  <si>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</si>
  <si>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</si>
  <si>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</si>
  <si>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</si>
  <si>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</si>
  <si>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</si>
  <si>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</si>
  <si>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</si>
  <si>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</si>
  <si>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</si>
  <si>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</si>
  <si>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</si>
  <si>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</si>
  <si>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</si>
  <si>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</si>
  <si>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</si>
  <si>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</si>
  <si>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</si>
  <si>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</si>
  <si>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</si>
  <si>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</si>
  <si>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</si>
  <si>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</si>
  <si>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</si>
  <si>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</si>
  <si>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</si>
  <si>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</si>
  <si>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</si>
  <si>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</si>
  <si>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</si>
  <si>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</si>
  <si>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</si>
  <si>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</si>
  <si>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</si>
  <si>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</si>
  <si>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</si>
  <si>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</si>
  <si>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</si>
  <si>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</si>
  <si>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</si>
  <si>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</si>
  <si>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</si>
  <si>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</si>
  <si>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</si>
  <si>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</si>
  <si>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</si>
  <si>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</si>
  <si>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</si>
  <si>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</si>
  <si>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</si>
  <si>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</si>
  <si>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</si>
  <si>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</si>
  <si>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</si>
  <si>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</si>
  <si>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</si>
  <si>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</si>
  <si>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</si>
  <si>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</si>
  <si>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</si>
  <si>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</si>
  <si>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</si>
  <si>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</si>
  <si>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</si>
  <si>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</si>
  <si>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</si>
  <si>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</si>
  <si>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</si>
  <si>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</si>
  <si>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</si>
  <si>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</si>
  <si>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</si>
  <si>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</si>
  <si>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</si>
  <si>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</si>
  <si>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</si>
  <si>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</si>
  <si>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</si>
  <si>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</si>
  <si>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</si>
  <si>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</si>
  <si>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</si>
  <si>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</si>
  <si>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</si>
  <si>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</si>
  <si>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</si>
  <si>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</si>
  <si>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</si>
  <si>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</si>
  <si>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</si>
  <si>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</si>
  <si>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</si>
  <si>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</si>
  <si>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</si>
  <si>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</si>
  <si>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</si>
  <si>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</si>
  <si>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</si>
  <si>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</si>
  <si>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</si>
  <si>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</si>
  <si>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</si>
  <si>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</si>
  <si>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</si>
  <si>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</si>
  <si>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</si>
  <si>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</si>
  <si>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</si>
  <si>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</si>
  <si>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</si>
  <si>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</si>
  <si>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</si>
  <si>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</si>
  <si>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</si>
  <si>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</si>
  <si>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</si>
  <si>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</si>
  <si>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</si>
  <si>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</si>
  <si>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</si>
  <si>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</si>
  <si>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</si>
  <si>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</si>
  <si>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</si>
  <si>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</si>
  <si>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</si>
  <si>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</si>
  <si>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</si>
  <si>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</si>
  <si>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</si>
  <si>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</si>
  <si>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</si>
  <si>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</si>
  <si>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</si>
  <si>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</si>
  <si>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</si>
  <si>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</si>
  <si>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</si>
  <si>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</si>
  <si>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</si>
  <si>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</si>
  <si>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</si>
  <si>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</si>
  <si>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</si>
  <si>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</si>
  <si>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</si>
  <si>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</si>
  <si>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</si>
  <si>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</si>
  <si>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</si>
  <si>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</si>
  <si>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</si>
  <si>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</si>
  <si>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</si>
  <si>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</si>
  <si>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</si>
  <si>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</si>
  <si>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</si>
  <si>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</si>
  <si>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</si>
  <si>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</si>
  <si>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</si>
  <si>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</si>
  <si>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</si>
  <si>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</si>
  <si>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</si>
  <si>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</si>
  <si>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</si>
  <si>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</si>
  <si>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</si>
  <si>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</si>
  <si>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</si>
  <si>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</si>
  <si>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</si>
  <si>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</si>
  <si>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</si>
  <si>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</si>
  <si>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</si>
  <si>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</si>
  <si>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</si>
  <si>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</si>
  <si>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</si>
  <si>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</si>
  <si>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</si>
  <si>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</si>
  <si>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</si>
  <si>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</si>
  <si>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</si>
  <si>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</si>
  <si>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</si>
  <si>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</si>
  <si>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</si>
  <si>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</si>
  <si>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</si>
  <si>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</si>
  <si>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</si>
  <si>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</si>
  <si>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</si>
  <si>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</si>
  <si>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</si>
  <si>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</si>
  <si>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</si>
  <si>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</si>
  <si>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</si>
  <si>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</si>
  <si>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</si>
  <si>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</si>
  <si>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</si>
  <si>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</si>
  <si>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</si>
  <si>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</si>
  <si>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</si>
  <si>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</si>
  <si>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</si>
  <si>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</si>
  <si>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</si>
  <si>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</si>
  <si>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</si>
  <si>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</si>
  <si>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</si>
  <si>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</si>
  <si>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</si>
  <si>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</si>
  <si>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</si>
  <si>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</si>
  <si>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</si>
  <si>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</si>
  <si>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</si>
  <si>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</si>
  <si>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</si>
  <si>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</si>
  <si>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</si>
  <si>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</si>
  <si>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</si>
  <si>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</si>
  <si>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</si>
  <si>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</si>
  <si>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</si>
  <si>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</si>
  <si>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</si>
  <si>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</si>
  <si>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</si>
  <si>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</si>
  <si>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</si>
  <si>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</si>
  <si>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</si>
  <si>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</si>
  <si>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</si>
  <si>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</si>
  <si>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</si>
  <si>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</si>
  <si>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</si>
  <si>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</si>
  <si>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</si>
  <si>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</si>
  <si>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</si>
  <si>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</si>
  <si>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</si>
  <si>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</si>
  <si>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</si>
  <si>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</si>
  <si>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</si>
  <si>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</si>
  <si>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</si>
  <si>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</si>
  <si>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</si>
  <si>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</si>
  <si>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</si>
  <si>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</si>
  <si>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</si>
  <si>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</si>
  <si>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</si>
  <si>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</si>
  <si>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</si>
  <si>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</si>
  <si>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</si>
  <si>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</si>
  <si>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</si>
  <si>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</si>
  <si>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</si>
  <si>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</si>
  <si>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</si>
  <si>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</si>
  <si>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</si>
  <si>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</si>
  <si>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</si>
  <si>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</si>
  <si>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</si>
  <si>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</si>
  <si>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</si>
  <si>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</si>
  <si>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</si>
  <si>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</si>
  <si>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</si>
  <si>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</si>
  <si>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</si>
  <si>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</si>
  <si>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</si>
  <si>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</si>
  <si>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</si>
  <si>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</si>
  <si>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</si>
  <si>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</si>
  <si>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</si>
  <si>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</si>
  <si>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</si>
  <si>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</si>
  <si>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</si>
  <si>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</si>
  <si>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</si>
  <si>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</si>
  <si>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</si>
  <si>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</si>
  <si>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</si>
  <si>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</si>
  <si>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</si>
  <si>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</si>
  <si>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</si>
  <si>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</si>
  <si>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</si>
  <si>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</si>
  <si>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</si>
  <si>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</si>
  <si>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</si>
  <si>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</si>
  <si>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</si>
  <si>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</si>
  <si>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</si>
  <si>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</si>
  <si>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</si>
  <si>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</si>
  <si>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</si>
  <si>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</si>
  <si>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</si>
  <si>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</si>
  <si>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</si>
  <si>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</si>
  <si>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</si>
  <si>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</si>
  <si>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</si>
  <si>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</si>
  <si>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</si>
  <si>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</si>
  <si>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</si>
  <si>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</si>
  <si>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</si>
  <si>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</si>
  <si>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</si>
  <si>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</si>
  <si>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</si>
  <si>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</si>
  <si>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</si>
  <si>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</si>
  <si>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</si>
  <si>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</si>
  <si>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</si>
  <si>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</si>
  <si>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</si>
  <si>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</si>
  <si>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</si>
  <si>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</si>
  <si>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</si>
  <si>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</si>
  <si>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</si>
  <si>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</si>
  <si>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</si>
  <si>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</si>
  <si>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</si>
  <si>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</si>
  <si>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</si>
  <si>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</si>
  <si>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</si>
  <si>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</si>
  <si>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</si>
  <si>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</si>
  <si>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</si>
  <si>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</si>
  <si>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</si>
  <si>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</si>
  <si>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</si>
  <si>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</si>
  <si>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</si>
  <si>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</si>
  <si>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</si>
  <si>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</si>
  <si>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</si>
  <si>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</si>
  <si>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</si>
  <si>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</si>
  <si>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</si>
  <si>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</si>
  <si>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</si>
  <si>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</si>
  <si>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</si>
  <si>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</si>
  <si>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</si>
  <si>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</si>
  <si>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</si>
  <si>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</si>
  <si>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</si>
  <si>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</si>
  <si>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</si>
  <si>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</si>
  <si>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</si>
  <si>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</si>
  <si>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</si>
  <si>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</si>
  <si>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</si>
  <si>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</si>
  <si>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</si>
  <si>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</si>
  <si>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</si>
  <si>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</si>
  <si>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</si>
  <si>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</si>
  <si>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</si>
  <si>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</si>
  <si>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</si>
  <si>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</si>
  <si>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</si>
  <si>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</si>
  <si>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</si>
  <si>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</si>
  <si>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</si>
  <si>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</si>
  <si>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</si>
  <si>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</si>
  <si>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</si>
  <si>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</si>
  <si>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</si>
  <si>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</si>
  <si>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</si>
  <si>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</si>
  <si>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</si>
  <si>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</si>
  <si>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</si>
  <si>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</si>
  <si>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</si>
  <si>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</si>
  <si>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</si>
  <si>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</si>
  <si>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</si>
  <si>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</si>
  <si>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</si>
  <si>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</si>
  <si>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</si>
  <si>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</si>
  <si>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</si>
  <si>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</si>
  <si>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</si>
  <si>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</si>
  <si>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</si>
  <si>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</si>
  <si>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</si>
  <si>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</si>
  <si>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</si>
  <si>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</si>
  <si>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</si>
  <si>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</si>
  <si>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</si>
  <si>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</si>
  <si>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</si>
  <si>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</si>
  <si>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</si>
  <si>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</si>
  <si>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</si>
  <si>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</si>
  <si>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</si>
  <si>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</si>
  <si>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</si>
  <si>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</si>
  <si>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</si>
  <si>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</si>
  <si>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</si>
  <si>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</si>
  <si>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</si>
  <si>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</si>
  <si>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</si>
  <si>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</si>
  <si>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</si>
  <si>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</si>
  <si>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</si>
  <si>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</si>
  <si>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</si>
  <si>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</si>
  <si>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</si>
  <si>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</si>
  <si>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</si>
  <si>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</si>
  <si>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</si>
  <si>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</si>
  <si>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</si>
  <si>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</si>
  <si>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</si>
  <si>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</si>
  <si>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</si>
  <si>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</si>
  <si>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</si>
  <si>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</si>
  <si>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</si>
  <si>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</si>
  <si>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</si>
  <si>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</si>
  <si>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</si>
  <si>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</si>
  <si>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</si>
  <si>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</si>
  <si>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</si>
  <si>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</si>
  <si>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</si>
  <si>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</si>
  <si>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</si>
  <si>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</si>
  <si>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</si>
  <si>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</si>
  <si>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</si>
  <si>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</si>
  <si>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</si>
  <si>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</si>
  <si>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</si>
  <si>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</si>
  <si>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</si>
  <si>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</si>
  <si>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</si>
  <si>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</si>
  <si>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</si>
  <si>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</si>
  <si>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</si>
  <si>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</si>
  <si>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</si>
  <si>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</si>
  <si>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</si>
  <si>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</si>
  <si>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</si>
  <si>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</si>
  <si>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</si>
  <si>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</si>
  <si>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</si>
  <si>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</si>
  <si>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</si>
  <si>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</si>
  <si>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</si>
  <si>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</si>
  <si>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</si>
  <si>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</si>
  <si>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</si>
  <si>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</si>
  <si>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</si>
  <si>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</si>
  <si>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</si>
  <si>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</si>
  <si>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</si>
  <si>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</si>
  <si>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</si>
  <si>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</si>
  <si>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</si>
  <si>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</si>
  <si>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</si>
  <si>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</si>
  <si>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</si>
  <si>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</si>
  <si>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</si>
  <si>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</si>
  <si>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</si>
  <si>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</si>
  <si>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</si>
  <si>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</si>
  <si>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</si>
  <si>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</si>
  <si>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</si>
  <si>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</si>
  <si>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</si>
  <si>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</si>
  <si>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</si>
  <si>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</si>
  <si>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</si>
  <si>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</si>
  <si>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</si>
  <si>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</si>
  <si>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</si>
  <si>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</si>
  <si>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</si>
  <si>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</si>
  <si>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</si>
  <si>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</si>
  <si>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</si>
  <si>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</si>
  <si>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</si>
  <si>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</si>
  <si>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</si>
  <si>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</si>
  <si>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</si>
  <si>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</si>
  <si>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</si>
  <si>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</si>
  <si>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</si>
  <si>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</si>
  <si>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</si>
  <si>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</si>
  <si>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</si>
  <si>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</si>
  <si>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</si>
  <si>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</si>
  <si>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</si>
  <si>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</si>
  <si>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</si>
  <si>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</si>
  <si>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</si>
  <si>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</si>
  <si>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</si>
  <si>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</si>
  <si>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</si>
  <si>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</si>
  <si>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</si>
  <si>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</si>
  <si>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</si>
  <si>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</si>
  <si>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</si>
  <si>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</si>
  <si>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</si>
  <si>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</si>
  <si>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</si>
  <si>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</si>
  <si>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</si>
  <si>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</si>
  <si>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</si>
  <si>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</si>
  <si>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</si>
  <si>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</si>
  <si>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</si>
  <si>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</si>
  <si>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</si>
  <si>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</si>
  <si>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</si>
  <si>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</si>
  <si>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</si>
  <si>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</si>
  <si>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</si>
  <si>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</si>
  <si>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</si>
  <si>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</si>
  <si>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</si>
  <si>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</si>
  <si>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</si>
  <si>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</si>
  <si>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</si>
  <si>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</si>
  <si>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</si>
  <si>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</si>
  <si>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</si>
  <si>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</si>
  <si>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</si>
  <si>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</si>
  <si>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</si>
  <si>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</si>
  <si>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</si>
  <si>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</si>
  <si>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</si>
  <si>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</si>
  <si>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</si>
  <si>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</si>
  <si>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</si>
  <si>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</si>
  <si>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</si>
  <si>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</si>
  <si>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</si>
  <si>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</si>
  <si>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</si>
  <si>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</si>
  <si>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</si>
  <si>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</si>
  <si>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</si>
  <si>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</si>
  <si>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</si>
  <si>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</si>
  <si>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</si>
  <si>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</si>
  <si>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</si>
  <si>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</si>
  <si>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</si>
  <si>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</si>
  <si>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</si>
  <si>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</si>
  <si>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</si>
  <si>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</si>
  <si>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</si>
  <si>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</si>
  <si>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</si>
  <si>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</si>
  <si>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</si>
  <si>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</si>
  <si>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</si>
  <si>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</si>
  <si>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</si>
  <si>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</si>
  <si>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</si>
  <si>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</si>
  <si>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</si>
  <si>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</si>
  <si>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</si>
  <si>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</si>
  <si>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</si>
  <si>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</si>
  <si>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</si>
  <si>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</si>
  <si>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</si>
  <si>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</si>
  <si>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</si>
  <si>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</si>
  <si>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</si>
  <si>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</si>
  <si>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</si>
  <si>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</si>
  <si>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</si>
  <si>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</si>
  <si>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</si>
  <si>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</si>
  <si>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</si>
  <si>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</si>
  <si>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</si>
  <si>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</si>
  <si>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</si>
  <si>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</si>
  <si>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</si>
  <si>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</si>
  <si>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</si>
  <si>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</si>
  <si>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</si>
  <si>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</si>
  <si>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</si>
  <si>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</si>
  <si>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</si>
  <si>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</si>
  <si>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</si>
  <si>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</si>
  <si>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</si>
  <si>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</si>
  <si>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</si>
  <si>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</si>
  <si>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</si>
  <si>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</si>
  <si>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</si>
  <si>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</si>
  <si>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</si>
  <si>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</si>
  <si>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</si>
  <si>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</si>
  <si>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</si>
  <si>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</si>
  <si>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</si>
  <si>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</si>
  <si>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</si>
  <si>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</si>
  <si>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</si>
  <si>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</si>
  <si>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</si>
  <si>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</si>
  <si>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</si>
  <si>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</si>
  <si>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</si>
  <si>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</si>
  <si>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</si>
  <si>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</si>
  <si>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</si>
  <si>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</si>
  <si>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</si>
  <si>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</si>
  <si>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</si>
  <si>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</si>
  <si>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</si>
  <si>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</si>
  <si>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</si>
  <si>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</si>
  <si>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</si>
  <si>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</si>
  <si>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</si>
  <si>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</si>
  <si>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</si>
  <si>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</si>
  <si>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</si>
  <si>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</si>
  <si>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</si>
  <si>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</si>
  <si>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</si>
  <si>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</si>
  <si>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</si>
  <si>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</si>
  <si>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</si>
  <si>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</si>
  <si>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</si>
  <si>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</si>
  <si>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</si>
  <si>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</si>
  <si>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</si>
  <si>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</si>
  <si>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</si>
  <si>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</si>
  <si>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</si>
  <si>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</si>
  <si>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</si>
  <si>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</si>
  <si>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</si>
  <si>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</si>
  <si>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</si>
  <si>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</si>
  <si>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</si>
  <si>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</si>
  <si>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</si>
  <si>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</si>
  <si>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</si>
  <si>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</si>
  <si>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</si>
  <si>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</si>
  <si>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</si>
  <si>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</si>
  <si>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</si>
  <si>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</si>
  <si>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</si>
  <si>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</si>
  <si>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</si>
  <si>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</si>
  <si>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</si>
  <si>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</si>
  <si>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</si>
  <si>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</si>
  <si>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</si>
  <si>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</si>
  <si>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</si>
  <si>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</si>
  <si>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</si>
  <si>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</si>
  <si>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</si>
  <si>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</si>
  <si>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</si>
  <si>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</si>
  <si>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</si>
  <si>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</si>
  <si>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</si>
  <si>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</si>
  <si>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</si>
  <si>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</si>
  <si>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</si>
  <si>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</si>
  <si>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</si>
  <si>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</si>
  <si>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</si>
  <si>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</si>
  <si>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</si>
  <si>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</si>
  <si>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</si>
  <si>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</si>
  <si>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</si>
  <si>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</si>
  <si>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</si>
  <si>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</si>
  <si>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</si>
  <si>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</si>
  <si>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</si>
  <si>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</si>
  <si>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</si>
  <si>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</si>
  <si>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</si>
  <si>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</si>
  <si>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</si>
  <si>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</si>
  <si>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</si>
  <si>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</si>
  <si>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</si>
  <si>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</si>
  <si>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</si>
  <si>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</si>
  <si>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</si>
  <si>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</si>
  <si>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</si>
  <si>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</si>
  <si>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</si>
  <si>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</si>
  <si>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</si>
  <si>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</si>
  <si>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</si>
  <si>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</si>
  <si>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</si>
  <si>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</si>
  <si>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</si>
  <si>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</si>
  <si>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</si>
  <si>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</si>
  <si>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</si>
  <si>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</si>
  <si>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</si>
  <si>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</si>
  <si>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</si>
  <si>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</si>
  <si>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</si>
  <si>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</si>
  <si>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</si>
  <si>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</si>
  <si>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</si>
  <si>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</si>
  <si>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</si>
  <si>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</si>
  <si>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</si>
  <si>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</si>
  <si>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</si>
  <si>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</si>
  <si>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</si>
  <si>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</si>
  <si>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</si>
  <si>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</si>
  <si>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</si>
  <si>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</si>
  <si>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</si>
  <si>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</si>
  <si>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</si>
  <si>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</si>
  <si>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</si>
  <si>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</si>
  <si>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</si>
  <si>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</si>
  <si>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</si>
  <si>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</si>
  <si>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</si>
  <si>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</si>
  <si>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</si>
  <si>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</si>
  <si>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</si>
  <si>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</si>
  <si>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</si>
  <si>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</si>
  <si>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</si>
  <si>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</si>
  <si>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</si>
  <si>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</si>
  <si>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</si>
  <si>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</si>
  <si>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</si>
  <si>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</si>
  <si>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</si>
  <si>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</si>
  <si>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</si>
  <si>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</si>
  <si>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</si>
  <si>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</si>
  <si>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</si>
  <si>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</si>
  <si>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</si>
  <si>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</si>
  <si>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</si>
  <si>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</si>
  <si>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</si>
  <si>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</si>
  <si>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</si>
  <si>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</si>
  <si>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</si>
  <si>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</si>
  <si>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</si>
  <si>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</si>
  <si>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</si>
  <si>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</si>
  <si>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</si>
  <si>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</si>
  <si>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</si>
  <si>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</si>
  <si>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</si>
  <si>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</si>
  <si>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</si>
  <si>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</si>
  <si>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</si>
  <si>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</si>
  <si>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</si>
  <si>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</si>
  <si>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</si>
  <si>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</si>
  <si>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</si>
  <si>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</si>
  <si>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</si>
  <si>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</si>
  <si>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</si>
  <si>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</si>
  <si>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</si>
  <si>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</si>
  <si>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</si>
  <si>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</si>
  <si>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</si>
  <si>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</si>
  <si>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</si>
  <si>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</si>
  <si>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</si>
  <si>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</si>
  <si>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</si>
  <si>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</si>
  <si>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</si>
  <si>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</si>
  <si>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</si>
  <si>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</si>
  <si>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</si>
  <si>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</si>
  <si>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</si>
  <si>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</si>
  <si>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</si>
  <si>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</si>
  <si>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</si>
  <si>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</si>
  <si>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</si>
  <si>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</si>
  <si>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</si>
  <si>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</si>
  <si>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</si>
  <si>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</si>
  <si>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</si>
  <si>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</si>
  <si>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</si>
  <si>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</si>
  <si>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</si>
  <si>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</si>
  <si>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</si>
  <si>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</si>
  <si>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</si>
  <si>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</si>
  <si>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</si>
  <si>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</si>
  <si>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</si>
  <si>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</si>
  <si>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</si>
  <si>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</si>
  <si>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</si>
  <si>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</si>
  <si>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</si>
  <si>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</si>
  <si>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</si>
  <si>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</si>
  <si>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</si>
  <si>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</si>
  <si>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</si>
  <si>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</si>
  <si>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</si>
  <si>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</si>
  <si>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</si>
  <si>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</si>
  <si>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</si>
  <si>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</si>
  <si>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</si>
  <si>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</si>
  <si>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</si>
  <si>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</si>
  <si>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</si>
  <si>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</si>
  <si>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</si>
  <si>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</si>
  <si>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</si>
  <si>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</si>
  <si>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</si>
  <si>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</si>
  <si>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</si>
  <si>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</si>
  <si>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</si>
  <si>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</si>
  <si>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</si>
  <si>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</si>
  <si>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</si>
  <si>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</si>
  <si>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</si>
  <si>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</si>
  <si>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</si>
  <si>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</si>
  <si>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</si>
  <si>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</si>
  <si>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</si>
  <si>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</si>
  <si>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</si>
  <si>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</si>
  <si>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</si>
  <si>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</si>
  <si>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</si>
  <si>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</si>
  <si>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</si>
  <si>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</si>
  <si>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</si>
  <si>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</si>
  <si>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</si>
  <si>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</si>
  <si>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</si>
  <si>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</si>
  <si>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</si>
  <si>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</si>
  <si>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</si>
  <si>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</si>
  <si>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</si>
  <si>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</si>
  <si>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</si>
  <si>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</si>
  <si>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</si>
  <si>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</si>
  <si>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</si>
  <si>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</si>
  <si>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</si>
  <si>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</si>
  <si>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</si>
  <si>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</si>
  <si>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</si>
  <si>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</si>
  <si>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</si>
  <si>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</si>
  <si>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</si>
  <si>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</si>
  <si>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</si>
  <si>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</si>
  <si>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</si>
  <si>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</si>
  <si>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</si>
  <si>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</si>
  <si>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</si>
  <si>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</si>
  <si>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</si>
  <si>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</si>
  <si>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</si>
  <si>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</si>
  <si>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</si>
  <si>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</si>
  <si>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</si>
  <si>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</si>
  <si>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</si>
  <si>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</si>
  <si>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</si>
  <si>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</si>
  <si>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</si>
  <si>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</si>
  <si>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</si>
  <si>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</si>
  <si>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</si>
  <si>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</si>
  <si>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</si>
  <si>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</si>
  <si>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</si>
  <si>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</si>
  <si>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</si>
  <si>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</si>
  <si>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</si>
  <si>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</si>
  <si>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</si>
  <si>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</si>
  <si>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</si>
  <si>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</si>
  <si>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</si>
  <si>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</si>
  <si>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</si>
  <si>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</si>
  <si>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</si>
  <si>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</si>
  <si>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</si>
  <si>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</si>
  <si>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</si>
  <si>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</si>
  <si>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</si>
  <si>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</si>
  <si>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</si>
  <si>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</si>
  <si>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</si>
  <si>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</si>
  <si>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</si>
  <si>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</si>
  <si>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</si>
  <si>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</si>
  <si>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</si>
  <si>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</si>
  <si>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</si>
  <si>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</si>
  <si>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</si>
  <si>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</si>
  <si>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</si>
  <si>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</si>
  <si>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</si>
  <si>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</si>
  <si>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</si>
  <si>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</si>
  <si>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</si>
  <si>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</si>
  <si>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</si>
  <si>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</si>
  <si>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</si>
  <si>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</si>
  <si>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</si>
  <si>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</si>
  <si>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</si>
  <si>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</si>
  <si>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</si>
  <si>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</si>
  <si>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</si>
  <si>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</si>
  <si>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</si>
  <si>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</si>
  <si>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</si>
  <si>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</si>
  <si>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</si>
  <si>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</si>
  <si>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</si>
  <si>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</si>
  <si>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</si>
  <si>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</si>
  <si>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</si>
  <si>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</si>
  <si>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</si>
  <si>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</si>
  <si>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</si>
  <si>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</si>
  <si>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</si>
  <si>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</si>
  <si>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</si>
  <si>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</si>
  <si>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</si>
  <si>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</si>
  <si>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</si>
  <si>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</si>
  <si>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</si>
  <si>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</si>
  <si>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</si>
  <si>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</si>
  <si>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</si>
  <si>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</si>
  <si>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</si>
  <si>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</si>
  <si>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</si>
  <si>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</si>
  <si>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</si>
  <si>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</si>
  <si>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</si>
  <si>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</si>
  <si>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</si>
  <si>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</si>
  <si>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</si>
  <si>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</si>
  <si>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</si>
  <si>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</si>
  <si>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</si>
  <si>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</si>
  <si>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</si>
  <si>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</si>
  <si>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</si>
  <si>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</si>
  <si>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</si>
  <si>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</si>
  <si>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</si>
  <si>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</si>
  <si>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</si>
  <si>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</si>
  <si>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</si>
  <si>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</si>
  <si>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</si>
  <si>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</si>
  <si>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</si>
  <si>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</si>
  <si>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</si>
  <si>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</si>
  <si>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</si>
  <si>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</si>
  <si>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</si>
  <si>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</si>
  <si>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</si>
  <si>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</si>
  <si>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</si>
  <si>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</si>
  <si>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</si>
  <si>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</si>
  <si>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</si>
  <si>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</si>
  <si>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</si>
  <si>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</si>
  <si>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</si>
  <si>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</si>
  <si>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</si>
  <si>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</si>
  <si>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</si>
  <si>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</si>
  <si>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</si>
  <si>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</si>
  <si>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</si>
  <si>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</si>
  <si>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</si>
  <si>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</si>
  <si>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</si>
  <si>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</si>
  <si>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</si>
  <si>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</si>
  <si>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</si>
  <si>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</si>
  <si>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</si>
  <si>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</si>
  <si>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</si>
  <si>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</si>
  <si>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</si>
  <si>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</si>
  <si>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</si>
  <si>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</si>
  <si>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</si>
  <si>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</si>
  <si>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</si>
  <si>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</si>
  <si>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</si>
  <si>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</si>
  <si>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</si>
  <si>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</si>
  <si>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</si>
  <si>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</si>
  <si>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</si>
  <si>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</si>
  <si>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</si>
  <si>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</si>
  <si>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</si>
  <si>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</si>
  <si>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</si>
  <si>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</si>
  <si>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</si>
  <si>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</si>
  <si>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</si>
  <si>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</si>
  <si>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</si>
  <si>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</si>
  <si>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</si>
  <si>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</si>
  <si>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</si>
  <si>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</si>
  <si>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</si>
  <si>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</si>
  <si>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</si>
  <si>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</si>
  <si>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</si>
  <si>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</si>
  <si>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</si>
  <si>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</si>
  <si>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</si>
  <si>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</si>
  <si>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</si>
  <si>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</si>
  <si>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</si>
  <si>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</si>
  <si>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</si>
  <si>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</si>
  <si>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</si>
  <si>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</si>
  <si>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</si>
  <si>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</si>
  <si>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</si>
  <si>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</si>
  <si>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</si>
  <si>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</si>
  <si>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</si>
  <si>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</si>
  <si>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</si>
  <si>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</si>
  <si>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</si>
  <si>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</si>
  <si>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</si>
  <si>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</si>
  <si>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</si>
  <si>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</si>
  <si>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</si>
  <si>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</si>
  <si>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</si>
  <si>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</si>
  <si>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</si>
  <si>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</si>
  <si>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</si>
  <si>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</si>
  <si>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</si>
  <si>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</si>
  <si>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</si>
  <si>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</si>
  <si>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</si>
  <si>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</si>
  <si>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</si>
  <si>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</si>
  <si>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</si>
  <si>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</si>
  <si>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</si>
  <si>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</si>
  <si>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</si>
  <si>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</si>
  <si>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</si>
  <si>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</si>
  <si>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</si>
  <si>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</si>
  <si>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</si>
  <si>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</si>
  <si>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</si>
  <si>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</si>
  <si>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</si>
  <si>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</si>
  <si>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</si>
  <si>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</si>
  <si>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</si>
  <si>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</si>
  <si>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</si>
  <si>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</si>
  <si>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</si>
  <si>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</si>
  <si>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</si>
  <si>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</si>
  <si>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</si>
  <si>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</si>
  <si>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</si>
  <si>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</si>
  <si>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</si>
  <si>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</si>
  <si>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</si>
  <si>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</si>
  <si>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</si>
  <si>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</si>
  <si>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</si>
  <si>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</si>
  <si>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</si>
  <si>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</si>
  <si>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</si>
  <si>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</si>
  <si>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</si>
  <si>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</si>
  <si>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</si>
  <si>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</si>
  <si>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</si>
  <si>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</si>
  <si>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</si>
  <si>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</si>
  <si>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</si>
  <si>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</si>
  <si>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</si>
  <si>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</si>
  <si>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</si>
  <si>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</si>
  <si>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</si>
  <si>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</si>
  <si>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</si>
  <si>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</si>
  <si>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</si>
  <si>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</si>
  <si>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</si>
  <si>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</si>
  <si>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</si>
  <si>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</si>
  <si>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</si>
  <si>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</si>
  <si>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</si>
  <si>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</si>
  <si>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</si>
  <si>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</si>
  <si>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</si>
  <si>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</si>
  <si>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</si>
  <si>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</si>
  <si>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</si>
  <si>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</si>
  <si>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</si>
  <si>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</si>
  <si>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</si>
  <si>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</si>
  <si>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</si>
  <si>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</si>
  <si>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</si>
  <si>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</si>
  <si>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</si>
  <si>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</si>
  <si>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</si>
  <si>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</si>
  <si>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</si>
  <si>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</si>
  <si>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</si>
  <si>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</si>
  <si>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</si>
  <si>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</si>
  <si>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</si>
  <si>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</si>
  <si>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</si>
  <si>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</si>
  <si>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</si>
  <si>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</si>
  <si>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</si>
  <si>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</si>
  <si>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</si>
  <si>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</si>
  <si>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</si>
  <si>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</si>
  <si>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</si>
  <si>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</si>
  <si>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</si>
  <si>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</si>
  <si>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</si>
  <si>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</si>
  <si>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</si>
  <si>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</si>
  <si>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</si>
  <si>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</si>
  <si>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</si>
  <si>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</si>
  <si>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</si>
  <si>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</si>
  <si>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</si>
  <si>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</si>
  <si>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</si>
  <si>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</si>
  <si>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</si>
  <si>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</si>
  <si>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</si>
  <si>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</si>
  <si>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</si>
  <si>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</si>
  <si>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</si>
  <si>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</si>
  <si>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</si>
  <si>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</si>
  <si>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</si>
  <si>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</si>
  <si>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</si>
  <si>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</si>
  <si>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</si>
  <si>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</si>
  <si>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</si>
  <si>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</si>
  <si>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</si>
  <si>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</si>
  <si>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</si>
  <si>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</si>
  <si>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</si>
  <si>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</si>
  <si>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</si>
  <si>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</si>
  <si>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</si>
  <si>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</si>
  <si>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</si>
  <si>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</si>
  <si>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</si>
  <si>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</si>
  <si>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</si>
  <si>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</si>
  <si>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</si>
  <si>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</si>
  <si>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</si>
  <si>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</si>
  <si>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</si>
  <si>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</si>
  <si>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</si>
  <si>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</si>
  <si>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</si>
  <si>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</si>
  <si>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</si>
  <si>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</si>
  <si>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</si>
  <si>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</si>
  <si>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</si>
  <si>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</si>
  <si>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</si>
  <si>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</si>
  <si>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</si>
  <si>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</si>
  <si>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</si>
  <si>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</si>
  <si>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</si>
  <si>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</si>
  <si>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</si>
  <si>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</si>
  <si>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</si>
  <si>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</si>
  <si>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</si>
  <si>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</si>
  <si>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</si>
  <si>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</si>
  <si>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</si>
  <si>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</si>
  <si>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</si>
  <si>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</si>
  <si>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</si>
  <si>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</si>
  <si>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</si>
  <si>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</si>
  <si>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</si>
  <si>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</si>
  <si>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</si>
  <si>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</si>
  <si>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</si>
  <si>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</si>
  <si>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</si>
  <si>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</si>
  <si>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</si>
  <si>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</si>
  <si>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</si>
  <si>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</si>
  <si>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</si>
  <si>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</si>
  <si>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</si>
  <si>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</si>
  <si>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</si>
  <si>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</si>
  <si>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</si>
  <si>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</si>
  <si>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</si>
  <si>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</si>
  <si>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</si>
  <si>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</si>
  <si>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</si>
  <si>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</si>
  <si>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</si>
  <si>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</si>
  <si>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</si>
  <si>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</si>
  <si>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</si>
  <si>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</si>
  <si>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</si>
  <si>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</si>
  <si>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</si>
  <si>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</si>
  <si>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</si>
  <si>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</si>
  <si>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</si>
  <si>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</si>
  <si>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</si>
  <si>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</si>
  <si>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</si>
  <si>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</si>
  <si>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</si>
  <si>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</si>
  <si>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</si>
  <si>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</si>
  <si>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</si>
  <si>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</si>
  <si>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</si>
  <si>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</si>
  <si>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</si>
  <si>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</si>
  <si>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</si>
  <si>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</si>
  <si>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</si>
  <si>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</si>
  <si>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</si>
  <si>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</si>
  <si>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</si>
  <si>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</si>
  <si>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</si>
  <si>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</si>
  <si>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</si>
  <si>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</si>
  <si>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</si>
  <si>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</si>
  <si>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</si>
  <si>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</si>
  <si>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</si>
  <si>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</si>
  <si>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</si>
  <si>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</si>
  <si>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</si>
  <si>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</si>
  <si>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</si>
  <si>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</si>
  <si>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</si>
  <si>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</si>
  <si>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</si>
  <si>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</si>
  <si>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</si>
  <si>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</si>
  <si>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</si>
  <si>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</si>
  <si>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</si>
  <si>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</si>
  <si>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</si>
  <si>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</si>
  <si>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</si>
  <si>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</si>
  <si>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</si>
  <si>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</si>
  <si>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</si>
  <si>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</si>
  <si>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</si>
  <si>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</si>
  <si>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</si>
  <si>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</si>
  <si>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</si>
  <si>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</si>
  <si>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</si>
  <si>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</si>
  <si>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</si>
  <si>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</si>
  <si>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</si>
  <si>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</si>
  <si>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</si>
  <si>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</si>
  <si>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</si>
  <si>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</si>
  <si>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</si>
  <si>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</si>
  <si>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</si>
  <si>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</si>
  <si>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</si>
  <si>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</si>
  <si>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</si>
  <si>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</si>
  <si>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</si>
  <si>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</si>
  <si>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</si>
  <si>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</si>
  <si>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</si>
  <si>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</si>
  <si>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</si>
  <si>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</si>
  <si>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</si>
  <si>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</si>
  <si>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</si>
  <si>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</si>
  <si>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</si>
  <si>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</si>
  <si>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</si>
  <si>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</si>
  <si>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</si>
  <si>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</si>
  <si>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</si>
  <si>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</si>
  <si>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</si>
  <si>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</si>
  <si>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</si>
  <si>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</si>
  <si>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</si>
  <si>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</si>
  <si>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</si>
  <si>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</si>
  <si>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</si>
  <si>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</si>
  <si>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</si>
  <si>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</si>
  <si>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</si>
  <si>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</si>
  <si>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</si>
  <si>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</si>
  <si>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</si>
  <si>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</si>
  <si>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</si>
  <si>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</si>
  <si>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</si>
  <si>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</si>
  <si>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</si>
  <si>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</si>
  <si>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</si>
  <si>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</si>
  <si>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</si>
  <si>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</si>
  <si>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</si>
  <si>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</si>
  <si>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</si>
  <si>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</si>
  <si>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</si>
  <si>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</si>
  <si>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</si>
  <si>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</si>
  <si>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</si>
  <si>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</si>
  <si>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</si>
  <si>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</si>
  <si>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</si>
  <si>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</si>
  <si>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</si>
  <si>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</si>
  <si>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</si>
  <si>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</si>
  <si>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</si>
  <si>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</si>
  <si>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</si>
  <si>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</si>
  <si>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</si>
  <si>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</si>
  <si>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</si>
  <si>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</si>
  <si>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</si>
  <si>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</si>
  <si>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</si>
  <si>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</si>
  <si>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</si>
  <si>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</si>
  <si>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</si>
  <si>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</si>
  <si>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</si>
  <si>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</si>
  <si>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</si>
  <si>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</si>
  <si>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</si>
  <si>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</si>
  <si>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</si>
  <si>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</si>
  <si>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</si>
  <si>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</si>
  <si>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</si>
  <si>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</si>
  <si>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</si>
  <si>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</si>
  <si>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</si>
  <si>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</si>
  <si>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</si>
  <si>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</si>
  <si>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</si>
  <si>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</si>
  <si>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</si>
  <si>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</si>
  <si>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</si>
  <si>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</si>
  <si>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</si>
  <si>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</si>
  <si>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</si>
  <si>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</si>
  <si>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</si>
  <si>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</si>
  <si>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</si>
  <si>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</si>
  <si>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</si>
  <si>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</si>
  <si>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</si>
  <si>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</si>
  <si>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</si>
  <si>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</si>
  <si>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</si>
  <si>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</si>
  <si>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</si>
  <si>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</si>
  <si>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</si>
  <si>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</si>
  <si>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</si>
  <si>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</si>
  <si>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</si>
  <si>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</si>
  <si>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</si>
  <si>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</si>
  <si>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</si>
  <si>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</si>
  <si>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</si>
  <si>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</si>
  <si>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</si>
  <si>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</si>
  <si>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</si>
  <si>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</si>
  <si>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</si>
  <si>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</si>
  <si>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</si>
  <si>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</si>
  <si>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</si>
  <si>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</si>
  <si>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</si>
  <si>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</si>
  <si>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</si>
  <si>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</si>
  <si>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</si>
  <si>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</si>
  <si>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</si>
  <si>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</si>
  <si>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</si>
  <si>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</si>
  <si>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</si>
  <si>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</si>
  <si>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</si>
  <si>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</si>
  <si>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</si>
  <si>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</si>
  <si>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</si>
  <si>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</si>
  <si>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</si>
  <si>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</si>
  <si>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</si>
  <si>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</si>
  <si>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</si>
  <si>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</si>
  <si>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</si>
  <si>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</si>
  <si>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</si>
  <si>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</si>
  <si>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</si>
  <si>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</si>
  <si>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</si>
  <si>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</si>
  <si>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</si>
  <si>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</si>
  <si>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</si>
  <si>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</si>
  <si>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</si>
  <si>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</si>
  <si>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</si>
  <si>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</si>
  <si>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</si>
  <si>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</si>
  <si>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</si>
  <si>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</si>
  <si>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</si>
  <si>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</si>
  <si>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</si>
  <si>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</si>
  <si>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</si>
  <si>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</si>
  <si>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</si>
  <si>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</si>
  <si>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</si>
  <si>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</si>
  <si>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</si>
  <si>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</si>
  <si>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</si>
  <si>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</si>
  <si>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</si>
  <si>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</si>
  <si>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</si>
  <si>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</si>
  <si>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</si>
  <si>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</si>
  <si>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</si>
  <si>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</si>
  <si>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</si>
  <si>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</si>
  <si>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</si>
  <si>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</si>
  <si>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</si>
  <si>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</si>
  <si>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</si>
  <si>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</si>
  <si>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</si>
  <si>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</si>
  <si>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</si>
  <si>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</si>
  <si>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</si>
  <si>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</si>
  <si>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</si>
  <si>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</si>
  <si>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</si>
  <si>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</si>
  <si>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</si>
  <si>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</si>
  <si>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</si>
  <si>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</si>
  <si>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</si>
  <si>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</si>
  <si>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</si>
  <si>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</si>
  <si>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</si>
  <si>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</si>
  <si>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</si>
  <si>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</si>
  <si>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</si>
  <si>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</si>
  <si>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</si>
  <si>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</si>
  <si>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</si>
  <si>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</si>
  <si>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</si>
  <si>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</si>
  <si>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</si>
  <si>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</si>
  <si>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</si>
  <si>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</si>
  <si>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</si>
  <si>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</si>
  <si>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</si>
  <si>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</si>
  <si>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</si>
  <si>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</si>
  <si>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</si>
  <si>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</si>
  <si>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</si>
  <si>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</si>
  <si>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</si>
  <si>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</si>
  <si>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</si>
  <si>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</si>
  <si>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</si>
  <si>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</si>
  <si>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</si>
  <si>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</si>
  <si>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</si>
  <si>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</si>
  <si>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</si>
  <si>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</si>
  <si>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</si>
  <si>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</si>
  <si>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</si>
  <si>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</si>
  <si>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</si>
  <si>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</si>
  <si>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</si>
  <si>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</si>
  <si>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</si>
  <si>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</si>
  <si>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</si>
  <si>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</si>
  <si>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</si>
  <si>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</si>
  <si>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</si>
  <si>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</si>
  <si>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</si>
  <si>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</si>
  <si>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</si>
  <si>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</si>
  <si>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</si>
  <si>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</si>
  <si>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</si>
  <si>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</si>
  <si>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</si>
  <si>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</si>
  <si>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</si>
  <si>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</si>
  <si>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</si>
  <si>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</si>
  <si>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</si>
  <si>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</si>
  <si>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</si>
  <si>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</si>
  <si>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</si>
  <si>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</si>
  <si>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</si>
  <si>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</si>
  <si>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</si>
  <si>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</si>
  <si>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</si>
  <si>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</si>
  <si>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</si>
  <si>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</si>
  <si>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</si>
  <si>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</si>
  <si>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</si>
  <si>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</si>
  <si>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</si>
  <si>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</si>
  <si>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</si>
  <si>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</si>
  <si>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</si>
  <si>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</si>
  <si>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</si>
  <si>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</si>
  <si>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</si>
  <si>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</si>
  <si>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</si>
  <si>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</si>
  <si>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</si>
  <si>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</si>
  <si>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</si>
  <si>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</si>
  <si>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</si>
  <si>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</si>
  <si>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</si>
  <si>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</si>
  <si>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</si>
  <si>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</si>
  <si>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</si>
  <si>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</si>
  <si>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</si>
  <si>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</si>
  <si>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</si>
  <si>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</si>
  <si>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</si>
  <si>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</si>
  <si>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</si>
  <si>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</si>
  <si>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</si>
  <si>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</si>
  <si>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</si>
  <si>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</si>
  <si>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</si>
  <si>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</si>
  <si>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</si>
  <si>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</si>
  <si>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</si>
  <si>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</si>
  <si>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</si>
  <si>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</si>
  <si>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</si>
  <si>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</si>
  <si>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</si>
  <si>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</si>
  <si>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</si>
  <si>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</si>
  <si>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</si>
  <si>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</si>
  <si>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</si>
  <si>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</si>
  <si>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</si>
  <si>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</si>
  <si>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</si>
  <si>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</si>
  <si>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</si>
  <si>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</si>
  <si>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</si>
  <si>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</si>
  <si>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</si>
  <si>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</si>
  <si>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</si>
  <si>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</si>
  <si>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</si>
  <si>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</si>
  <si>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</si>
  <si>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</si>
  <si>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</si>
  <si>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</si>
  <si>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</si>
  <si>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</si>
  <si>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</si>
  <si>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</si>
  <si>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</si>
  <si>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</si>
  <si>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</si>
  <si>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</si>
  <si>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</si>
  <si>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</si>
  <si>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</si>
  <si>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</si>
  <si>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</si>
  <si>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</si>
  <si>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</si>
  <si>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</si>
  <si>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</si>
  <si>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</si>
  <si>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</si>
  <si>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</si>
  <si>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</si>
  <si>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</si>
  <si>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</si>
  <si>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</si>
  <si>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</si>
  <si>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</si>
  <si>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</si>
  <si>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</si>
  <si>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</si>
  <si>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</si>
  <si>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</si>
  <si>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</si>
  <si>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</si>
  <si>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</si>
  <si>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</si>
  <si>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</si>
  <si>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</si>
  <si>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</si>
  <si>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</si>
  <si>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</si>
  <si>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</si>
  <si>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</si>
  <si>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</si>
  <si>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</si>
  <si>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</si>
  <si>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</si>
  <si>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</si>
  <si>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</si>
  <si>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</si>
  <si>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</si>
  <si>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</si>
  <si>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</si>
  <si>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</si>
  <si>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</si>
  <si>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</si>
  <si>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</si>
  <si>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</si>
  <si>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</si>
  <si>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</si>
  <si>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</si>
  <si>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</si>
  <si>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</si>
  <si>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</si>
  <si>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</si>
  <si>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</si>
  <si>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</si>
  <si>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</si>
  <si>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</si>
  <si>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</si>
  <si>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</si>
  <si>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</si>
  <si>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</si>
  <si>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</si>
  <si>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</si>
  <si>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</si>
  <si>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</si>
  <si>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</si>
  <si>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</si>
  <si>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</si>
  <si>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</si>
  <si>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</si>
  <si>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</si>
  <si>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</si>
  <si>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</si>
  <si>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</si>
  <si>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</si>
  <si>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</si>
  <si>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</si>
  <si>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</si>
  <si>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</si>
  <si>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</si>
  <si>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</si>
  <si>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</si>
  <si>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</si>
  <si>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</si>
  <si>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</si>
  <si>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</si>
  <si>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</si>
  <si>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</si>
  <si>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</si>
  <si>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</si>
  <si>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</si>
  <si>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</si>
  <si>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</si>
  <si>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</si>
  <si>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</si>
  <si>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</si>
  <si>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</si>
  <si>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</si>
  <si>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</si>
  <si>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</si>
  <si>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</si>
  <si>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</si>
  <si>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</si>
  <si>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</si>
  <si>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</si>
  <si>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</si>
  <si>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</si>
  <si>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</si>
  <si>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</si>
  <si>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</si>
  <si>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</si>
  <si>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</si>
  <si>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</si>
  <si>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</si>
  <si>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</si>
  <si>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</si>
  <si>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</si>
  <si>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</si>
  <si>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</si>
  <si>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</si>
  <si>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</si>
  <si>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</si>
  <si>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</si>
  <si>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</si>
  <si>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</si>
  <si>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</si>
  <si>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</si>
  <si>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</si>
  <si>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</si>
  <si>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</si>
  <si>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</si>
  <si>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</si>
  <si>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</si>
  <si>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</si>
  <si>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</si>
  <si>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</si>
  <si>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</si>
  <si>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</si>
  <si>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</si>
  <si>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</si>
  <si>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</si>
  <si>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</si>
  <si>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</si>
  <si>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</si>
  <si>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</si>
  <si>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</si>
  <si>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</si>
  <si>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</si>
  <si>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</si>
  <si>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</si>
  <si>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</si>
  <si>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</si>
  <si>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</si>
  <si>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</si>
  <si>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</si>
  <si>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</si>
  <si>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</si>
  <si>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</si>
  <si>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</si>
  <si>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</si>
  <si>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</si>
  <si>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</si>
  <si>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</si>
  <si>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</si>
  <si>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</si>
  <si>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</si>
  <si>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</si>
  <si>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</si>
  <si>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</si>
  <si>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</si>
  <si>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</si>
  <si>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</si>
  <si>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</si>
  <si>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</si>
  <si>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</si>
  <si>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</si>
  <si>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</si>
  <si>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</si>
  <si>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</si>
  <si>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</si>
  <si>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</si>
  <si>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</si>
  <si>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</si>
  <si>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</si>
  <si>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</si>
  <si>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</si>
  <si>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</si>
  <si>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</si>
  <si>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</si>
  <si>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</si>
  <si>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</si>
  <si>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</si>
  <si>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</si>
  <si>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</si>
  <si>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</si>
  <si>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</si>
  <si>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</si>
  <si>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</si>
  <si>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</si>
  <si>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</si>
  <si>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</si>
  <si>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</si>
  <si>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</si>
  <si>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</si>
  <si>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</si>
  <si>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</si>
  <si>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</si>
  <si>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</si>
  <si>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</si>
  <si>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</si>
  <si>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</si>
  <si>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</si>
  <si>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</si>
  <si>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</si>
  <si>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</si>
  <si>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</si>
  <si>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</si>
  <si>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</si>
  <si>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</si>
  <si>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</si>
  <si>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</si>
  <si>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</si>
  <si>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</si>
  <si>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</si>
  <si>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</si>
  <si>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</si>
  <si>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</si>
  <si>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</si>
  <si>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</si>
  <si>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</si>
  <si>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</si>
  <si>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</si>
  <si>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</si>
  <si>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</si>
  <si>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</si>
  <si>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</si>
  <si>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</si>
  <si>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</si>
  <si>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</si>
  <si>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</si>
  <si>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</si>
  <si>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</si>
  <si>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</si>
  <si>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</si>
  <si>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</si>
  <si>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</si>
  <si>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</si>
  <si>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</si>
  <si>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</si>
  <si>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</si>
  <si>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</si>
  <si>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</si>
  <si>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</si>
  <si>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</si>
  <si>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</si>
  <si>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</si>
  <si>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</si>
  <si>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</si>
  <si>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</si>
  <si>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</si>
  <si>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</si>
  <si>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</si>
  <si>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</si>
  <si>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</si>
  <si>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</si>
  <si>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</si>
  <si>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</si>
  <si>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</si>
  <si>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</si>
  <si>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</si>
  <si>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</si>
  <si>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</si>
  <si>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</si>
  <si>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</si>
  <si>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</si>
  <si>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</si>
  <si>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</si>
  <si>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</si>
  <si>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</si>
  <si>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</si>
  <si>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</si>
  <si>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</si>
  <si>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</si>
  <si>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</si>
  <si>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</si>
  <si>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</si>
  <si>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</si>
  <si>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</si>
  <si>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</si>
  <si>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</si>
  <si>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</si>
  <si>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</si>
  <si>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</si>
  <si>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</si>
  <si>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</si>
  <si>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</si>
  <si>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</si>
  <si>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</si>
  <si>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</si>
  <si>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</si>
  <si>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</si>
  <si>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</si>
  <si>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</si>
  <si>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</si>
  <si>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</si>
  <si>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</si>
  <si>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</si>
  <si>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</si>
  <si>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</si>
  <si>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</si>
  <si>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</si>
  <si>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</si>
  <si>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</si>
  <si>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</si>
  <si>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</si>
  <si>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</si>
  <si>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</si>
  <si>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</si>
  <si>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</si>
  <si>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</si>
  <si>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</si>
  <si>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</si>
  <si>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</si>
  <si>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</si>
  <si>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</si>
  <si>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</si>
  <si>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</si>
  <si>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</si>
  <si>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</si>
  <si>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</si>
  <si>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</si>
  <si>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</si>
  <si>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</si>
  <si>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</si>
  <si>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</si>
  <si>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</si>
  <si>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</si>
  <si>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</si>
  <si>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</si>
  <si>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</si>
  <si>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</si>
  <si>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</si>
  <si>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</si>
  <si>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</si>
  <si>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</si>
  <si>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</si>
  <si>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</si>
  <si>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</si>
  <si>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</si>
  <si>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</si>
  <si>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</si>
  <si>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</si>
  <si>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</si>
  <si>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</si>
  <si>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</si>
  <si>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</si>
  <si>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</si>
  <si>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</si>
  <si>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</si>
  <si>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</si>
  <si>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</si>
  <si>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</si>
  <si>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</si>
  <si>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</si>
  <si>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</si>
  <si>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</si>
  <si>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</si>
  <si>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</si>
  <si>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</si>
  <si>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</si>
  <si>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</si>
  <si>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</si>
  <si>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</si>
  <si>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</si>
  <si>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</si>
  <si>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</si>
  <si>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</si>
  <si>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</si>
  <si>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</si>
  <si>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</si>
  <si>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</si>
  <si>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</si>
  <si>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</si>
  <si>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</si>
  <si>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</si>
  <si>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</si>
  <si>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</si>
  <si>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</si>
  <si>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</si>
  <si>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</si>
  <si>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</si>
  <si>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</si>
  <si>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</si>
  <si>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</si>
  <si>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</si>
  <si>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</si>
  <si>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</si>
  <si>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</si>
  <si>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</si>
  <si>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</si>
  <si>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</si>
  <si>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</si>
  <si>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</si>
  <si>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</si>
  <si>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</si>
  <si>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</si>
  <si>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</si>
  <si>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</si>
  <si>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</si>
  <si>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</si>
  <si>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</si>
  <si>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</si>
  <si>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</si>
  <si>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</si>
  <si>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</si>
  <si>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</si>
  <si>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</si>
  <si>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</si>
  <si>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</si>
  <si>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</si>
  <si>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</si>
  <si>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</si>
  <si>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</si>
  <si>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</si>
  <si>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</si>
  <si>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</si>
  <si>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</si>
  <si>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</si>
  <si>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</si>
  <si>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</si>
  <si>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</si>
  <si>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</si>
  <si>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</si>
  <si>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</si>
  <si>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</si>
  <si>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</si>
  <si>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</si>
  <si>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</si>
  <si>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</si>
  <si>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</si>
  <si>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</si>
  <si>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</si>
  <si>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</si>
  <si>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</si>
  <si>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</si>
  <si>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</si>
  <si>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</si>
  <si>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</si>
  <si>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</si>
  <si>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</si>
  <si>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</si>
  <si>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</si>
  <si>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</si>
  <si>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</si>
  <si>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</si>
  <si>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</si>
  <si>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</si>
  <si>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</si>
  <si>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</si>
  <si>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</si>
  <si>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</si>
  <si>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</si>
  <si>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</si>
  <si>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</si>
  <si>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</si>
  <si>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</si>
  <si>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</si>
  <si>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</si>
  <si>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</si>
  <si>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</si>
  <si>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</si>
  <si>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</si>
  <si>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</si>
  <si>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</si>
  <si>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</si>
  <si>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</si>
  <si>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</si>
  <si>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</si>
  <si>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</si>
  <si>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</si>
  <si>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</si>
  <si>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</si>
  <si>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</si>
  <si>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</si>
  <si>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</si>
  <si>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</si>
  <si>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</si>
  <si>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</si>
  <si>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</si>
  <si>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</si>
  <si>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</si>
  <si>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</si>
  <si>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</si>
  <si>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</si>
  <si>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</si>
  <si>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</si>
  <si>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</si>
  <si>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</si>
  <si>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</si>
  <si>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</si>
  <si>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</si>
  <si>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</si>
  <si>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</si>
  <si>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</si>
  <si>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</si>
  <si>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</si>
  <si>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</si>
  <si>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</si>
  <si>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</si>
  <si>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</si>
  <si>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</si>
  <si>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</si>
  <si>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</si>
  <si>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</si>
  <si>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</si>
  <si>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</si>
  <si>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</si>
  <si>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</si>
  <si>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</si>
  <si>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</si>
  <si>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</si>
  <si>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</si>
  <si>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</si>
  <si>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</si>
  <si>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</si>
  <si>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</si>
  <si>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</si>
  <si>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</si>
  <si>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</si>
  <si>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</si>
  <si>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</si>
  <si>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</si>
  <si>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</si>
  <si>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</si>
  <si>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</si>
  <si>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</si>
  <si>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</si>
  <si>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</si>
  <si>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</si>
  <si>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</si>
  <si>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</si>
  <si>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</si>
  <si>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</si>
  <si>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</si>
  <si>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</si>
  <si>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</si>
  <si>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</si>
  <si>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</si>
  <si>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</si>
  <si>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</si>
  <si>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</si>
  <si>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</si>
  <si>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</si>
  <si>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</si>
  <si>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</si>
  <si>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</si>
  <si>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</si>
  <si>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</si>
  <si>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</si>
  <si>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</si>
  <si>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</si>
  <si>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</si>
  <si>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</si>
  <si>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</si>
  <si>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</si>
  <si>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</si>
  <si>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</si>
  <si>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</si>
  <si>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</si>
  <si>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</si>
  <si>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</si>
  <si>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</si>
  <si>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</si>
  <si>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</si>
  <si>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</si>
  <si>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</si>
  <si>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</si>
  <si>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</si>
  <si>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</si>
  <si>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</si>
  <si>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</si>
  <si>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</si>
  <si>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</si>
  <si>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</si>
  <si>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</si>
  <si>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</si>
  <si>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</si>
  <si>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</si>
  <si>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</si>
  <si>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</si>
  <si>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</si>
  <si>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</si>
  <si>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</si>
  <si>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</si>
  <si>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</si>
  <si>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</si>
  <si>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</si>
  <si>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</si>
  <si>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</si>
  <si>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</si>
  <si>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</si>
  <si>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</si>
  <si>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</si>
  <si>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</si>
  <si>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</si>
  <si>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</si>
  <si>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</si>
  <si>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</si>
  <si>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</si>
  <si>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</si>
  <si>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</si>
  <si>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</si>
  <si>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</si>
  <si>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</si>
  <si>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</si>
  <si>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</si>
  <si>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</si>
  <si>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</si>
  <si>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</si>
  <si>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</si>
  <si>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</si>
  <si>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</si>
  <si>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</si>
  <si>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</si>
  <si>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</si>
  <si>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</si>
  <si>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</si>
  <si>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</si>
  <si>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</si>
  <si>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</si>
  <si>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</si>
  <si>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</si>
  <si>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</si>
  <si>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</si>
  <si>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</si>
  <si>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</si>
  <si>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</si>
  <si>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</si>
  <si>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</si>
  <si>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</si>
  <si>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</si>
  <si>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</si>
  <si>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</si>
  <si>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</si>
  <si>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</si>
  <si>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</si>
  <si>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</si>
  <si>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</si>
  <si>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</si>
  <si>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</si>
  <si>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</si>
  <si>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</si>
  <si>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</si>
  <si>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</si>
  <si>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</si>
  <si>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</si>
  <si>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</si>
  <si>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</si>
  <si>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</si>
  <si>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</si>
  <si>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</si>
  <si>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</si>
  <si>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</si>
  <si>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</si>
  <si>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</si>
  <si>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</si>
  <si>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</si>
  <si>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</si>
  <si>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</si>
  <si>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</si>
  <si>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</si>
  <si>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</si>
  <si>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</si>
  <si>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</si>
  <si>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</si>
  <si>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</si>
  <si>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</si>
  <si>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</si>
  <si>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</si>
  <si>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</si>
  <si>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</si>
  <si>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</si>
  <si>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</si>
  <si>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</si>
  <si>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</si>
  <si>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</si>
  <si>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</si>
  <si>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</si>
  <si>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</si>
  <si>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</si>
  <si>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</si>
  <si>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</si>
  <si>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</si>
  <si>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</si>
  <si>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</si>
  <si>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</si>
  <si>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</si>
  <si>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</si>
  <si>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</si>
  <si>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</si>
  <si>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</si>
  <si>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</si>
  <si>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</si>
  <si>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</si>
  <si>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</si>
  <si>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</si>
  <si>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</si>
  <si>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</si>
  <si>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</si>
  <si>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</si>
  <si>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</si>
  <si>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</si>
  <si>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</si>
  <si>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</si>
  <si>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</si>
  <si>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</si>
  <si>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</si>
  <si>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</si>
  <si>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</si>
  <si>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</si>
  <si>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</si>
  <si>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</si>
  <si>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</si>
  <si>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</si>
  <si>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</si>
  <si>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</si>
  <si>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</si>
  <si>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</si>
  <si>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</si>
  <si>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</si>
  <si>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</si>
  <si>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</si>
  <si>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</si>
  <si>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</si>
  <si>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</si>
  <si>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</si>
  <si>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</si>
  <si>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</si>
  <si>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</si>
  <si>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</si>
  <si>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</si>
  <si>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</si>
  <si>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</si>
  <si>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</si>
  <si>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</si>
  <si>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</si>
  <si>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</si>
  <si>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</si>
  <si>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</si>
  <si>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</si>
  <si>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</si>
  <si>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</si>
  <si>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</si>
  <si>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</si>
  <si>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</si>
  <si>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</si>
  <si>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</si>
  <si>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</si>
  <si>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</si>
  <si>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</si>
  <si>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</si>
  <si>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</si>
  <si>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</si>
  <si>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</si>
  <si>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</si>
  <si>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</si>
  <si>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</si>
  <si>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</si>
  <si>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</si>
  <si>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</si>
  <si>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</si>
  <si>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</si>
  <si>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</si>
  <si>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</si>
  <si>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</si>
  <si>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</si>
  <si>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</si>
  <si>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</si>
  <si>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</si>
  <si>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</si>
  <si>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</si>
  <si>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</si>
  <si>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</si>
  <si>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</si>
  <si>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</si>
  <si>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</si>
  <si>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</si>
  <si>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</si>
  <si>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</si>
  <si>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</si>
  <si>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</si>
  <si>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</si>
  <si>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</si>
  <si>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</si>
  <si>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</si>
  <si>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</si>
  <si>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</si>
  <si>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</si>
  <si>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</si>
  <si>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</si>
  <si>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</si>
  <si>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</si>
  <si>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</si>
  <si>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</si>
  <si>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</si>
  <si>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</si>
  <si>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</si>
  <si>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</si>
  <si>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</si>
  <si>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</si>
  <si>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</si>
  <si>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</si>
  <si>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</si>
  <si>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</si>
  <si>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</si>
  <si>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</si>
  <si>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</si>
  <si>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</si>
  <si>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</si>
  <si>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</si>
  <si>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</si>
  <si>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</si>
  <si>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</si>
  <si>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</si>
  <si>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</si>
  <si>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</si>
  <si>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</si>
  <si>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</si>
  <si>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</si>
  <si>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</si>
  <si>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</si>
  <si>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</si>
  <si>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</si>
  <si>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</si>
  <si>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</si>
  <si>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</si>
  <si>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</si>
  <si>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</si>
  <si>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</si>
  <si>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</si>
  <si>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</si>
  <si>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</si>
  <si>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</si>
  <si>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</si>
  <si>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</si>
  <si>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</si>
  <si>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</si>
  <si>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</si>
  <si>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</si>
  <si>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</si>
  <si>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</si>
  <si>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</si>
  <si>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</si>
  <si>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</si>
  <si>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</si>
  <si>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</si>
  <si>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</si>
  <si>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</si>
  <si>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</si>
  <si>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</si>
  <si>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</si>
  <si>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</si>
  <si>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</si>
  <si>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</si>
  <si>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</si>
  <si>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</si>
  <si>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</si>
  <si>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</si>
  <si>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</si>
  <si>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</si>
  <si>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</si>
  <si>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</si>
  <si>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</si>
  <si>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</si>
  <si>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</si>
  <si>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</si>
  <si>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</si>
  <si>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</si>
  <si>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</si>
  <si>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</si>
  <si>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</si>
  <si>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</si>
  <si>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</si>
  <si>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</si>
  <si>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</si>
  <si>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</si>
  <si>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</si>
  <si>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</si>
  <si>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</si>
  <si>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</si>
  <si>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</si>
  <si>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</si>
  <si>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</si>
  <si>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</si>
  <si>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</si>
  <si>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</si>
  <si>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</si>
  <si>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</si>
  <si>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</si>
  <si>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</si>
  <si>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</si>
  <si>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</si>
  <si>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</si>
  <si>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</si>
  <si>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</si>
  <si>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</si>
  <si>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</si>
  <si>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</si>
  <si>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</si>
  <si>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</si>
  <si>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</si>
  <si>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</si>
  <si>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</si>
  <si>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</si>
  <si>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</si>
  <si>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</si>
  <si>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</si>
  <si>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</si>
  <si>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</si>
  <si>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</si>
  <si>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</si>
  <si>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</si>
  <si>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</si>
  <si>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</si>
  <si>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</si>
  <si>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</si>
  <si>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</si>
  <si>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</si>
  <si>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</si>
  <si>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</si>
  <si>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</si>
  <si>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</si>
  <si>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</si>
  <si>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</si>
  <si>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</si>
  <si>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</si>
  <si>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</si>
  <si>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</si>
  <si>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</si>
  <si>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</si>
  <si>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</si>
  <si>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</si>
  <si>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</si>
  <si>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</si>
  <si>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</si>
  <si>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</si>
  <si>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</si>
  <si>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</si>
  <si>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</si>
  <si>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</si>
  <si>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</si>
  <si>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</si>
  <si>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</si>
  <si>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</si>
  <si>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</si>
  <si>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</si>
  <si>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</si>
  <si>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</si>
  <si>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</si>
  <si>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</si>
  <si>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</si>
  <si>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</si>
  <si>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</si>
  <si>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</si>
  <si>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</si>
  <si>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</si>
  <si>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</si>
  <si>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</si>
  <si>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</si>
  <si>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</si>
  <si>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</si>
  <si>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</si>
  <si>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</si>
  <si>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</si>
  <si>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</si>
  <si>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</si>
  <si>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</si>
  <si>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</si>
  <si>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</si>
  <si>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</si>
  <si>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</si>
  <si>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</si>
  <si>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</si>
  <si>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</si>
  <si>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</si>
  <si>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</si>
  <si>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</si>
  <si>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</si>
  <si>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</si>
  <si>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</si>
  <si>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</si>
  <si>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</si>
  <si>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</si>
  <si>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</si>
  <si>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</si>
  <si>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</si>
  <si>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</si>
  <si>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</si>
  <si>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</si>
  <si>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</si>
  <si>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</si>
  <si>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</si>
  <si>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</si>
  <si>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</si>
  <si>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</si>
  <si>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</si>
  <si>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</si>
  <si>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</si>
  <si>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</si>
  <si>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</si>
  <si>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</si>
  <si>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</si>
  <si>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</si>
  <si>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</si>
  <si>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</si>
  <si>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</si>
  <si>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</si>
  <si>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</si>
  <si>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</si>
  <si>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</si>
  <si>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</si>
  <si>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</si>
  <si>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</si>
  <si>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</si>
  <si>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</si>
  <si>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</si>
  <si>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</si>
  <si>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</si>
  <si>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</si>
  <si>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</si>
  <si>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</si>
  <si>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</si>
  <si>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</si>
  <si>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</si>
  <si>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</si>
  <si>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</si>
  <si>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</si>
  <si>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</si>
  <si>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</si>
  <si>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</si>
  <si>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</si>
  <si>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</si>
  <si>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</si>
  <si>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</si>
  <si>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</si>
  <si>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</si>
  <si>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</si>
  <si>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</si>
  <si>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</si>
  <si>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</si>
  <si>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</si>
  <si>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</si>
  <si>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</si>
  <si>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</si>
  <si>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</si>
  <si>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</si>
  <si>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</si>
  <si>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</si>
  <si>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</si>
  <si>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</si>
  <si>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</si>
  <si>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</si>
  <si>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</si>
  <si>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</si>
  <si>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</si>
  <si>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</si>
  <si>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</si>
  <si>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</si>
  <si>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</si>
  <si>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</si>
  <si>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</si>
  <si>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</si>
  <si>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</si>
  <si>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</si>
  <si>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</si>
  <si>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</si>
  <si>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</si>
  <si>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</si>
  <si>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</si>
  <si>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</si>
  <si>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</si>
  <si>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</si>
  <si>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</si>
  <si>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</si>
  <si>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</si>
  <si>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</si>
  <si>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</si>
  <si>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</si>
  <si>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</si>
  <si>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</si>
  <si>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</si>
  <si>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</si>
  <si>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</si>
  <si>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</si>
  <si>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</si>
  <si>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</si>
  <si>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</si>
  <si>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</si>
  <si>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</si>
  <si>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</si>
  <si>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</si>
  <si>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</si>
  <si>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</si>
  <si>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</si>
  <si>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</si>
  <si>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</si>
  <si>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</si>
  <si>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</si>
  <si>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</si>
  <si>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</si>
  <si>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</si>
  <si>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</si>
  <si>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</si>
  <si>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</si>
  <si>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</si>
  <si>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</si>
  <si>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</si>
  <si>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</si>
  <si>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</si>
  <si>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</si>
  <si>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</si>
  <si>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</si>
  <si>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</si>
  <si>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</si>
  <si>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</si>
  <si>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</si>
  <si>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</si>
  <si>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</si>
  <si>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</si>
  <si>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</si>
  <si>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</si>
  <si>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</si>
  <si>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</si>
  <si>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</si>
  <si>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</si>
  <si>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</si>
  <si>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</si>
  <si>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</si>
  <si>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</si>
  <si>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</si>
  <si>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</si>
  <si>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</si>
  <si>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</si>
  <si>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</si>
  <si>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</si>
  <si>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</si>
  <si>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</si>
  <si>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</si>
  <si>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</si>
  <si>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</si>
  <si>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</si>
  <si>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</si>
  <si>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</si>
  <si>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</si>
  <si>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</si>
  <si>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</si>
  <si>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</si>
  <si>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</si>
  <si>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</si>
  <si>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</si>
  <si>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</si>
  <si>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</si>
  <si>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</si>
  <si>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</si>
  <si>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</si>
  <si>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</si>
  <si>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</si>
  <si>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</si>
  <si>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</si>
  <si>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</si>
  <si>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</si>
  <si>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</si>
  <si>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</si>
  <si>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</si>
  <si>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</si>
  <si>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</si>
  <si>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</si>
  <si>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</si>
  <si>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</si>
  <si>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</si>
  <si>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</si>
  <si>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</si>
  <si>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</si>
  <si>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</si>
  <si>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</si>
  <si>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</si>
  <si>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</si>
  <si>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</si>
  <si>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</si>
  <si>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</si>
  <si>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</si>
  <si>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</si>
  <si>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</si>
  <si>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</si>
  <si>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</si>
  <si>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</si>
  <si>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</si>
  <si>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</si>
  <si>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</si>
  <si>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</si>
  <si>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</si>
  <si>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</si>
  <si>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</si>
  <si>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</si>
  <si>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</si>
  <si>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</si>
  <si>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</si>
  <si>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</si>
  <si>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</si>
  <si>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</si>
  <si>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</si>
  <si>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</si>
  <si>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</si>
  <si>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</si>
  <si>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</si>
  <si>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</si>
  <si>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</si>
  <si>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</si>
  <si>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</si>
  <si>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</si>
  <si>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</si>
  <si>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</si>
  <si>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</si>
  <si>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</si>
  <si>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</si>
  <si>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</si>
  <si>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</si>
  <si>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</si>
  <si>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</si>
  <si>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</si>
  <si>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</si>
  <si>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</si>
  <si>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</si>
  <si>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</si>
  <si>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</si>
  <si>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</si>
  <si>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</si>
  <si>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</si>
  <si>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</si>
  <si>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</si>
  <si>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</si>
  <si>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</si>
  <si>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</si>
  <si>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</si>
  <si>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</si>
  <si>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</si>
  <si>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</si>
  <si>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</si>
  <si>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</si>
  <si>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</si>
  <si>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</si>
  <si>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</si>
  <si>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</si>
  <si>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</si>
  <si>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</si>
  <si>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</si>
  <si>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</si>
  <si>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</si>
  <si>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</si>
  <si>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</si>
  <si>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</si>
  <si>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</si>
  <si>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</si>
  <si>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</si>
  <si>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</si>
  <si>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</si>
  <si>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</si>
  <si>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</si>
  <si>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</si>
  <si>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</si>
  <si>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</si>
  <si>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</si>
  <si>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</si>
  <si>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</si>
  <si>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</si>
  <si>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</si>
  <si>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</si>
  <si>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</si>
  <si>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</si>
  <si>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</si>
  <si>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</si>
  <si>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</si>
  <si>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</si>
  <si>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</si>
  <si>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</si>
  <si>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</si>
  <si>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</si>
  <si>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</si>
  <si>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</si>
  <si>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</si>
  <si>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</si>
  <si>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</si>
  <si>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</si>
  <si>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</si>
  <si>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</si>
  <si>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</si>
  <si>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</si>
  <si>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</si>
  <si>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</si>
  <si>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</si>
  <si>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</si>
  <si>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</si>
  <si>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</si>
  <si>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</si>
  <si>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</si>
  <si>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</si>
  <si>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</si>
  <si>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</si>
  <si>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</si>
  <si>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</si>
  <si>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</si>
  <si>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</si>
  <si>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</si>
  <si>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</si>
  <si>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</si>
  <si>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</si>
  <si>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</si>
  <si>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</si>
  <si>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</si>
  <si>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</si>
  <si>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</si>
  <si>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</si>
  <si>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</si>
  <si>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</si>
  <si>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</si>
  <si>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</si>
  <si>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</si>
  <si>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</si>
  <si>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</si>
  <si>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</si>
  <si>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</si>
  <si>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</si>
  <si>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</si>
  <si>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</si>
  <si>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</si>
  <si>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</si>
  <si>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</si>
  <si>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</si>
  <si>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</si>
  <si>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</si>
  <si>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</si>
  <si>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</si>
  <si>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</si>
  <si>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</si>
  <si>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</si>
  <si>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</si>
  <si>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</si>
  <si>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</si>
  <si>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</si>
  <si>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</si>
  <si>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</si>
  <si>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</si>
  <si>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</si>
  <si>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</si>
  <si>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</si>
  <si>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</si>
  <si>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</si>
  <si>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</si>
  <si>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</si>
  <si>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</si>
  <si>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</si>
  <si>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</si>
  <si>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</si>
  <si>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</si>
  <si>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</si>
  <si>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</si>
  <si>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</si>
  <si>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</si>
  <si>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</si>
  <si>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</si>
  <si>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</si>
  <si>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</si>
  <si>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</si>
  <si>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</si>
  <si>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</si>
  <si>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</si>
  <si>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</si>
  <si>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</si>
  <si>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</si>
  <si>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</si>
  <si>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</si>
  <si>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</si>
  <si>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</si>
  <si>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</si>
  <si>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</si>
  <si>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</si>
  <si>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</si>
  <si>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</si>
  <si>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</si>
  <si>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</si>
  <si>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</si>
  <si>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</si>
  <si>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</si>
  <si>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</si>
  <si>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</si>
  <si>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</si>
  <si>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</si>
  <si>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</si>
  <si>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</si>
  <si>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</si>
  <si>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</si>
  <si>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</si>
  <si>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</si>
  <si>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</si>
  <si>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</si>
  <si>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</si>
  <si>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</si>
  <si>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</si>
  <si>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</si>
  <si>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</si>
  <si>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</si>
  <si>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</si>
  <si>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</si>
  <si>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</si>
  <si>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</si>
  <si>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</si>
  <si>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</si>
  <si>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</si>
  <si>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</si>
  <si>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</si>
  <si>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</si>
  <si>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</si>
  <si>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</si>
  <si>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</si>
  <si>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</si>
  <si>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</si>
  <si>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</si>
  <si>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</si>
  <si>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</si>
  <si>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</si>
  <si>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</si>
  <si>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</si>
  <si>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</si>
  <si>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</si>
  <si>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</si>
  <si>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</si>
  <si>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</si>
  <si>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</si>
  <si>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</si>
  <si>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</si>
  <si>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</si>
  <si>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</si>
  <si>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</si>
  <si>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</si>
  <si>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</si>
  <si>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</si>
  <si>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</si>
  <si>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</si>
  <si>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</si>
  <si>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</si>
  <si>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</si>
  <si>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</si>
  <si>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</si>
  <si>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</si>
  <si>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</si>
  <si>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</si>
  <si>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</si>
  <si>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</si>
  <si>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</si>
  <si>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</si>
  <si>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</si>
  <si>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</si>
  <si>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</si>
  <si>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</si>
  <si>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</si>
  <si>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</si>
  <si>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</si>
  <si>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</si>
  <si>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</si>
  <si>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</si>
  <si>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</si>
  <si>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</si>
  <si>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</si>
  <si>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</si>
  <si>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</si>
  <si>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</si>
  <si>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</si>
  <si>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</si>
  <si>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</si>
  <si>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</si>
  <si>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</si>
  <si>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</si>
  <si>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</si>
  <si>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</si>
  <si>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</si>
  <si>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</si>
  <si>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</si>
  <si>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</si>
  <si>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</si>
  <si>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</si>
  <si>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</si>
  <si>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</si>
  <si>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</si>
  <si>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</si>
  <si>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</si>
  <si>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</si>
  <si>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</si>
  <si>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</si>
  <si>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</si>
  <si>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</si>
  <si>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</si>
  <si>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</si>
  <si>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</si>
  <si>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</si>
  <si>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</si>
  <si>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</si>
  <si>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</si>
  <si>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</si>
  <si>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</si>
  <si>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</si>
  <si>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</si>
  <si>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</si>
  <si>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</si>
  <si>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</si>
  <si>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</si>
  <si>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</si>
  <si>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</si>
  <si>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</si>
  <si>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</si>
  <si>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</si>
  <si>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</si>
  <si>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</si>
  <si>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</si>
  <si>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</si>
  <si>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</si>
  <si>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</si>
  <si>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</si>
  <si>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</si>
  <si>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</si>
  <si>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</si>
  <si>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</si>
  <si>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</si>
  <si>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</si>
  <si>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</si>
  <si>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</si>
  <si>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</si>
  <si>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</si>
  <si>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</si>
  <si>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</si>
  <si>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</si>
  <si>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</si>
  <si>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</si>
  <si>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</si>
  <si>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</si>
  <si>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</si>
  <si>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</si>
  <si>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</si>
  <si>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</si>
  <si>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</si>
  <si>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</si>
  <si>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</si>
  <si>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</si>
  <si>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</si>
  <si>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</si>
  <si>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</si>
  <si>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</si>
  <si>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</si>
  <si>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</si>
  <si>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</si>
  <si>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</si>
  <si>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</si>
  <si>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</si>
  <si>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</si>
  <si>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</si>
  <si>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</si>
  <si>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</si>
  <si>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</si>
  <si>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</si>
  <si>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</si>
  <si>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</si>
  <si>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</si>
  <si>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</si>
  <si>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</si>
  <si>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</si>
  <si>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</si>
  <si>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</si>
  <si>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</si>
  <si>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</si>
  <si>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</si>
  <si>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</si>
  <si>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</si>
  <si>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</si>
  <si>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</si>
  <si>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</si>
  <si>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</si>
  <si>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</si>
  <si>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</si>
  <si>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</si>
  <si>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</si>
  <si>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</si>
  <si>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</si>
  <si>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</si>
  <si>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</si>
  <si>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</si>
  <si>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</si>
  <si>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</si>
  <si>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</si>
  <si>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</si>
  <si>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</si>
  <si>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</si>
  <si>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</si>
  <si>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</si>
  <si>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</si>
  <si>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</si>
  <si>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</si>
  <si>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</si>
  <si>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</si>
  <si>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</si>
  <si>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</si>
  <si>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</si>
  <si>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</si>
  <si>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</si>
  <si>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</si>
  <si>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</si>
  <si>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</si>
  <si>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</si>
  <si>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</si>
  <si>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</si>
  <si>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</si>
  <si>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</si>
  <si>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</si>
  <si>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</si>
  <si>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</si>
  <si>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</si>
  <si>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</si>
  <si>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</si>
  <si>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</si>
  <si>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</si>
  <si>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</si>
  <si>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</si>
  <si>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</si>
  <si>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</si>
  <si>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</si>
  <si>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</si>
  <si>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</si>
  <si>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</si>
  <si>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</si>
  <si>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</si>
  <si>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</si>
  <si>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</si>
  <si>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</si>
  <si>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</si>
  <si>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</si>
  <si>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</si>
  <si>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</si>
  <si>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</si>
  <si>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</si>
  <si>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</si>
  <si>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</si>
  <si>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</si>
  <si>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</si>
  <si>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</si>
  <si>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</si>
  <si>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</si>
  <si>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</si>
  <si>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</si>
  <si>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</si>
  <si>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</si>
  <si>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</si>
  <si>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</si>
  <si>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</si>
  <si>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</si>
  <si>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</si>
  <si>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</si>
  <si>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</si>
  <si>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</si>
  <si>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</si>
  <si>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</si>
  <si>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</si>
  <si>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</si>
  <si>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</si>
  <si>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</si>
  <si>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</si>
  <si>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</si>
  <si>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</si>
  <si>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</si>
  <si>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</si>
  <si>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</si>
  <si>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</si>
  <si>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</si>
  <si>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</si>
  <si>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</si>
  <si>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</si>
  <si>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</si>
  <si>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</si>
  <si>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</si>
  <si>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</si>
  <si>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</si>
  <si>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</si>
  <si>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</si>
  <si>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</si>
  <si>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</si>
  <si>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</si>
  <si>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</si>
  <si>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</si>
  <si>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</si>
  <si>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</si>
  <si>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</si>
  <si>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</si>
  <si>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</si>
  <si>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</si>
  <si>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</si>
  <si>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</si>
  <si>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</si>
  <si>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</si>
  <si>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</si>
  <si>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</si>
  <si>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</si>
  <si>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</si>
  <si>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</si>
  <si>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</si>
  <si>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</si>
  <si>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</si>
  <si>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</si>
  <si>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</si>
  <si>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</si>
  <si>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</si>
  <si>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</si>
  <si>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</si>
  <si>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</si>
  <si>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</si>
  <si>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</si>
  <si>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</si>
  <si>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</si>
  <si>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</si>
  <si>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</si>
  <si>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</si>
  <si>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</si>
  <si>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</si>
  <si>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</si>
  <si>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</si>
  <si>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</si>
  <si>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</si>
  <si>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</si>
  <si>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</si>
  <si>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</si>
  <si>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</si>
  <si>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</si>
  <si>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</si>
  <si>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</si>
  <si>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</si>
  <si>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</si>
  <si>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</si>
  <si>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</si>
  <si>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</si>
  <si>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</si>
  <si>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</si>
  <si>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</si>
  <si>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</si>
  <si>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</si>
  <si>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</si>
  <si>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</si>
  <si>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</si>
  <si>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</si>
  <si>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</si>
  <si>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</si>
  <si>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</si>
  <si>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</si>
  <si>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</si>
  <si>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</si>
  <si>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</si>
  <si>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</si>
  <si>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</si>
  <si>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</si>
  <si>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</si>
  <si>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</si>
  <si>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</si>
  <si>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</si>
  <si>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</si>
  <si>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</si>
  <si>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</si>
  <si>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</si>
  <si>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</si>
  <si>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</si>
  <si>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</si>
  <si>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</si>
  <si>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</si>
  <si>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</si>
  <si>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</si>
  <si>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</si>
  <si>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</si>
  <si>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</si>
  <si>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</si>
  <si>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</si>
  <si>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</si>
  <si>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</si>
  <si>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</si>
  <si>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</si>
  <si>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</si>
  <si>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</si>
  <si>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</si>
  <si>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</si>
  <si>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</si>
  <si>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</si>
  <si>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</si>
  <si>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</si>
  <si>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</si>
  <si>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</si>
  <si>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</si>
  <si>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</si>
  <si>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</si>
  <si>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</si>
  <si>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</si>
  <si>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</si>
  <si>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</si>
  <si>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</si>
  <si>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</si>
  <si>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</si>
  <si>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</si>
  <si>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</si>
  <si>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</si>
  <si>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</si>
  <si>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</si>
  <si>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</si>
  <si>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</si>
  <si>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</si>
  <si>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</si>
  <si>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</si>
  <si>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</si>
  <si>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</si>
  <si>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</si>
  <si>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</si>
  <si>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</si>
  <si>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</si>
  <si>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</si>
  <si>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</si>
  <si>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</si>
  <si>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</si>
  <si>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</si>
  <si>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</si>
  <si>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</si>
  <si>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</si>
  <si>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</si>
  <si>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</si>
  <si>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</si>
  <si>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</si>
  <si>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</si>
  <si>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</si>
  <si>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</si>
  <si>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</si>
  <si>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</si>
  <si>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</si>
  <si>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</si>
  <si>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</si>
  <si>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</si>
  <si>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</si>
  <si>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</si>
  <si>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</si>
  <si>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</si>
  <si>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</si>
  <si>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</si>
  <si>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</si>
  <si>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</si>
  <si>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</si>
  <si>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</si>
  <si>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</si>
  <si>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</si>
  <si>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</si>
  <si>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</si>
  <si>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</si>
  <si>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</si>
  <si>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</si>
  <si>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</si>
  <si>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</si>
  <si>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</si>
  <si>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</si>
  <si>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</si>
  <si>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</si>
  <si>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</si>
  <si>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</si>
  <si>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</si>
  <si>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</si>
  <si>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</si>
  <si>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</si>
  <si>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</si>
  <si>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</si>
  <si>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</si>
  <si>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</si>
  <si>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</si>
  <si>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</si>
  <si>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</si>
  <si>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</si>
  <si>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</si>
  <si>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</si>
  <si>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</si>
  <si>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</si>
  <si>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</si>
  <si>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</si>
  <si>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</si>
  <si>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</si>
  <si>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</si>
  <si>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</si>
  <si>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</si>
  <si>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</si>
  <si>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</si>
  <si>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</si>
  <si>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</si>
  <si>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</si>
  <si>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</si>
  <si>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</si>
  <si>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</si>
  <si>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</si>
  <si>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</si>
  <si>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</si>
  <si>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</si>
  <si>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</si>
  <si>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</si>
  <si>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</si>
  <si>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</si>
  <si>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</si>
  <si>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</si>
  <si>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</si>
  <si>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</si>
  <si>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</si>
  <si>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</si>
  <si>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</si>
  <si>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</si>
  <si>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</si>
  <si>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</si>
  <si>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</si>
  <si>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</si>
  <si>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</si>
  <si>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</si>
  <si>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</si>
  <si>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</si>
  <si>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</si>
  <si>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</si>
  <si>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</si>
  <si>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</si>
  <si>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</si>
  <si>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</si>
  <si>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</si>
  <si>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</si>
  <si>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</si>
  <si>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</si>
  <si>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</si>
  <si>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</si>
  <si>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</si>
  <si>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</si>
  <si>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</si>
  <si>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</si>
  <si>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</si>
  <si>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</si>
  <si>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</si>
  <si>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</si>
  <si>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</si>
  <si>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</si>
  <si>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</si>
  <si>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</si>
  <si>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</si>
  <si>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</si>
  <si>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</si>
  <si>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</si>
  <si>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</si>
  <si>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</si>
  <si>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</si>
  <si>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</si>
  <si>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</si>
  <si>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</si>
  <si>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</si>
  <si>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</si>
  <si>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</si>
  <si>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</si>
  <si>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</si>
  <si>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</si>
  <si>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</si>
  <si>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</si>
  <si>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</si>
  <si>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</si>
  <si>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</si>
  <si>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</si>
  <si>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</si>
  <si>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</si>
  <si>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</si>
  <si>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</si>
  <si>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</si>
  <si>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</si>
  <si>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</si>
  <si>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</si>
  <si>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</si>
  <si>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</si>
  <si>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</si>
  <si>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</si>
  <si>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</si>
  <si>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</si>
  <si>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</si>
  <si>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</si>
  <si>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</si>
  <si>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</si>
  <si>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</si>
  <si>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</si>
  <si>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</si>
  <si>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</si>
  <si>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</si>
  <si>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</si>
  <si>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</si>
  <si>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</si>
  <si>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</si>
  <si>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</si>
  <si>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</si>
  <si>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</si>
  <si>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</si>
  <si>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</si>
  <si>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</si>
  <si>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</si>
  <si>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</si>
  <si>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</si>
  <si>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</si>
  <si>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</si>
  <si>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</si>
  <si>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</si>
  <si>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</si>
  <si>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</si>
  <si>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</si>
  <si>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</si>
  <si>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</si>
  <si>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</si>
  <si>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</si>
  <si>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</si>
  <si>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</si>
  <si>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</si>
  <si>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</si>
  <si>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</si>
  <si>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</si>
  <si>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</si>
  <si>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</si>
  <si>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</si>
  <si>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</si>
  <si>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</si>
  <si>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</si>
  <si>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</si>
  <si>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</si>
  <si>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</si>
  <si>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</si>
  <si>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</si>
  <si>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</si>
  <si>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</si>
  <si>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</si>
  <si>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</si>
  <si>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</si>
  <si>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</si>
  <si>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</si>
  <si>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</si>
  <si>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</si>
  <si>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</si>
  <si>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</si>
  <si>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</si>
  <si>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</si>
  <si>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</si>
  <si>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</si>
  <si>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</si>
  <si>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</si>
  <si>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</si>
  <si>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</si>
  <si>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</si>
  <si>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</si>
  <si>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</si>
  <si>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</si>
  <si>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</si>
  <si>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</si>
  <si>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</si>
  <si>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</si>
  <si>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</si>
  <si>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</si>
  <si>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</si>
  <si>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</si>
  <si>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</si>
  <si>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</si>
  <si>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</si>
  <si>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</si>
  <si>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</si>
  <si>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</si>
  <si>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</si>
  <si>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</si>
  <si>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</si>
  <si>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</si>
  <si>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</si>
  <si>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</si>
  <si>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</si>
  <si>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</si>
  <si>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</si>
  <si>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</si>
  <si>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</si>
  <si>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</si>
  <si>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</si>
  <si>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</si>
  <si>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</si>
  <si>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</si>
  <si>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</si>
  <si>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</si>
  <si>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</si>
  <si>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</si>
  <si>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</si>
  <si>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</si>
  <si>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</si>
  <si>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</si>
  <si>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</si>
  <si>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</si>
  <si>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</si>
  <si>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</si>
  <si>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</si>
  <si>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</si>
  <si>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</si>
  <si>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</si>
  <si>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</si>
  <si>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</si>
  <si>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</si>
  <si>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</si>
  <si>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</si>
  <si>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</si>
  <si>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</si>
  <si>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</si>
  <si>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</si>
  <si>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</si>
  <si>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</si>
  <si>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</si>
  <si>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</si>
  <si>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</si>
  <si>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</si>
  <si>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</si>
  <si>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</si>
  <si>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</si>
  <si>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</si>
  <si>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</si>
  <si>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</si>
  <si>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</si>
  <si>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</si>
  <si>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</si>
  <si>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</si>
  <si>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</si>
  <si>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</si>
  <si>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</si>
  <si>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</si>
  <si>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</si>
  <si>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</si>
  <si>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</si>
  <si>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</si>
  <si>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</si>
  <si>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</si>
  <si>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</si>
  <si>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</si>
  <si>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</si>
  <si>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</si>
  <si>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</si>
  <si>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</si>
  <si>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</si>
  <si>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</si>
  <si>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</si>
  <si>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</si>
  <si>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</si>
  <si>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</si>
  <si>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</si>
  <si>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</si>
  <si>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</si>
  <si>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</si>
  <si>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</si>
  <si>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</si>
  <si>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</si>
  <si>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</si>
  <si>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</si>
  <si>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</si>
  <si>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</si>
  <si>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</si>
  <si>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</si>
  <si>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</si>
  <si>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</si>
  <si>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</si>
  <si>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</si>
  <si>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</si>
  <si>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</si>
  <si>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</si>
  <si>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</si>
  <si>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</si>
  <si>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</si>
  <si>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</si>
  <si>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</si>
  <si>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</si>
  <si>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</si>
  <si>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</si>
  <si>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</si>
  <si>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</si>
  <si>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</si>
  <si>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</si>
  <si>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</si>
  <si>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</si>
  <si>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</si>
  <si>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</si>
  <si>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</si>
  <si>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</si>
  <si>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</si>
  <si>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</si>
  <si>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</si>
  <si>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</si>
  <si>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</si>
  <si>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</si>
  <si>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</si>
  <si>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</si>
  <si>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</si>
  <si>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</si>
  <si>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</si>
  <si>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</si>
  <si>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</si>
  <si>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</si>
  <si>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</si>
  <si>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</si>
  <si>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</si>
  <si>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</si>
  <si>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</si>
  <si>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</si>
  <si>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</si>
  <si>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</si>
  <si>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</si>
  <si>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</si>
  <si>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</si>
  <si>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</si>
  <si>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</si>
  <si>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</si>
  <si>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</si>
  <si>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</si>
  <si>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</si>
  <si>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</si>
  <si>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</si>
  <si>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</si>
  <si>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</si>
  <si>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</si>
  <si>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</si>
  <si>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</si>
  <si>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</si>
  <si>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</si>
  <si>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</si>
  <si>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</si>
  <si>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</si>
  <si>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</si>
  <si>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</si>
  <si>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</si>
  <si>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</si>
  <si>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</si>
  <si>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</si>
  <si>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</si>
  <si>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</si>
  <si>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</si>
  <si>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</si>
  <si>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</si>
  <si>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</si>
  <si>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</si>
  <si>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</si>
  <si>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</si>
  <si>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</si>
  <si>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</si>
  <si>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</si>
  <si>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</si>
  <si>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</si>
  <si>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</si>
  <si>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</si>
  <si>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</si>
  <si>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</si>
  <si>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</si>
  <si>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</si>
  <si>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</si>
  <si>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</si>
  <si>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</si>
  <si>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</si>
  <si>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</si>
  <si>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</si>
  <si>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</si>
  <si>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</si>
  <si>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</si>
  <si>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</si>
  <si>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</si>
  <si>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</si>
  <si>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</si>
  <si>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</si>
  <si>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</si>
  <si>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</si>
  <si>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</si>
  <si>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</si>
  <si>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</si>
  <si>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</si>
  <si>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</si>
  <si>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</si>
  <si>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</si>
  <si>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</si>
  <si>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</si>
  <si>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</si>
  <si>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</si>
  <si>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</si>
  <si>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</si>
  <si>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</si>
  <si>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</si>
  <si>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</si>
  <si>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</si>
  <si>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</si>
  <si>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</si>
  <si>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</si>
  <si>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</si>
  <si>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</si>
  <si>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</si>
  <si>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</si>
  <si>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</si>
  <si>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</si>
  <si>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</si>
  <si>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</si>
  <si>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</si>
  <si>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</si>
  <si>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</si>
  <si>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</si>
  <si>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</si>
  <si>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</si>
  <si>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</si>
  <si>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</si>
  <si>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</si>
  <si>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</si>
  <si>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</si>
  <si>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</si>
  <si>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</si>
  <si>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</si>
  <si>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</si>
  <si>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</si>
  <si>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</si>
  <si>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</si>
  <si>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</si>
  <si>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</si>
  <si>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</si>
  <si>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</si>
  <si>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</si>
  <si>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</si>
  <si>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</si>
  <si>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</si>
  <si>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</si>
  <si>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</si>
  <si>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</si>
  <si>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</si>
  <si>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</si>
  <si>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</si>
  <si>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</si>
  <si>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</si>
  <si>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</si>
  <si>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</si>
  <si>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</si>
  <si>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</si>
  <si>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</si>
  <si>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</si>
  <si>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</si>
  <si>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</si>
  <si>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</si>
  <si>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</si>
  <si>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</si>
  <si>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</si>
  <si>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</si>
  <si>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</si>
  <si>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</si>
  <si>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</si>
  <si>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</si>
  <si>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</si>
  <si>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</si>
  <si>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</si>
  <si>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</si>
  <si>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</si>
  <si>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</si>
  <si>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</si>
  <si>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</si>
  <si>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</si>
  <si>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</si>
  <si>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</si>
  <si>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</si>
  <si>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</si>
  <si>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</si>
  <si>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</si>
  <si>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</si>
  <si>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</si>
  <si>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</si>
  <si>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</si>
  <si>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</si>
  <si>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</si>
  <si>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</si>
  <si>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</si>
  <si>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</si>
  <si>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</si>
  <si>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</si>
  <si>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</si>
  <si>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</si>
  <si>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</si>
  <si>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</si>
  <si>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</si>
  <si>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</si>
  <si>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</si>
  <si>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</si>
  <si>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</si>
  <si>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</si>
  <si>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</si>
  <si>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</si>
  <si>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</si>
  <si>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</si>
  <si>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</si>
  <si>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</si>
  <si>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</si>
  <si>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</si>
  <si>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</si>
  <si>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</si>
  <si>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</si>
  <si>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</si>
  <si>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</si>
  <si>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</si>
  <si>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</si>
  <si>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</si>
  <si>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</si>
  <si>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</si>
  <si>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</si>
  <si>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</si>
  <si>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</si>
  <si>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</si>
  <si>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</si>
  <si>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</si>
  <si>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</si>
  <si>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</si>
  <si>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</si>
  <si>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</si>
  <si>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</si>
  <si>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</si>
  <si>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</si>
  <si>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</si>
  <si>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</si>
  <si>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</si>
  <si>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</si>
  <si>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</si>
  <si>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</si>
  <si>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</si>
  <si>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</si>
  <si>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</si>
  <si>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</si>
  <si>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</si>
  <si>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</si>
  <si>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</si>
  <si>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</si>
  <si>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</si>
  <si>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</si>
  <si>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</si>
  <si>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</si>
  <si>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</si>
  <si>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</si>
  <si>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</si>
  <si>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</si>
  <si>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</si>
  <si>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</si>
  <si>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</si>
  <si>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</si>
  <si>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</si>
  <si>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</si>
  <si>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</si>
  <si>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</si>
  <si>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</si>
  <si>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</si>
  <si>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</si>
  <si>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</si>
  <si>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</si>
  <si>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</si>
  <si>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</si>
  <si>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</si>
  <si>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</si>
  <si>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</si>
  <si>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</si>
  <si>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</si>
  <si>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</si>
  <si>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</si>
  <si>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</si>
  <si>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</si>
  <si>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</si>
  <si>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</si>
  <si>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</si>
  <si>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</si>
  <si>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</si>
  <si>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</si>
  <si>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</si>
  <si>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</si>
  <si>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</si>
  <si>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</si>
  <si>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</si>
  <si>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</si>
  <si>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</si>
  <si>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</si>
  <si>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</si>
  <si>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</si>
  <si>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</si>
  <si>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</si>
  <si>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</si>
  <si>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</si>
  <si>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</si>
  <si>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</si>
  <si>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</si>
  <si>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</si>
  <si>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</si>
  <si>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</si>
  <si>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</si>
  <si>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</si>
  <si>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</si>
  <si>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</si>
  <si>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</si>
  <si>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</si>
  <si>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</si>
  <si>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</si>
  <si>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</si>
  <si>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</si>
  <si>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</si>
  <si>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</si>
  <si>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</si>
  <si>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</si>
  <si>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</si>
  <si>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</si>
  <si>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</si>
  <si>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</si>
  <si>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</si>
  <si>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</si>
  <si>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</si>
  <si>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</si>
  <si>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</si>
  <si>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</si>
  <si>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</si>
  <si>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</si>
  <si>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</si>
  <si>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</si>
  <si>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</si>
  <si>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</si>
  <si>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</si>
  <si>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</si>
  <si>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</si>
  <si>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</si>
  <si>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</si>
  <si>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</si>
  <si>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</si>
  <si>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</si>
  <si>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</si>
  <si>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</si>
  <si>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</si>
  <si>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</si>
  <si>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</si>
  <si>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</si>
  <si>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</si>
  <si>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</si>
  <si>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</si>
  <si>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</si>
  <si>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</si>
  <si>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</si>
  <si>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</si>
  <si>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</si>
  <si>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</si>
  <si>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</si>
  <si>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</si>
  <si>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</si>
  <si>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</si>
  <si>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</si>
  <si>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</si>
  <si>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</si>
  <si>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</si>
  <si>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</si>
  <si>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</si>
  <si>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</si>
  <si>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</si>
  <si>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</si>
  <si>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</si>
  <si>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</si>
  <si>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</si>
  <si>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</si>
  <si>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</si>
  <si>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</si>
  <si>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</si>
  <si>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</si>
  <si>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</si>
  <si>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</si>
  <si>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</si>
  <si>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</si>
  <si>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</si>
  <si>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</si>
  <si>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</si>
  <si>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</si>
  <si>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</si>
  <si>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</si>
  <si>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</si>
  <si>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</si>
  <si>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</si>
  <si>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</si>
  <si>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</si>
  <si>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</si>
  <si>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</si>
  <si>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</si>
  <si>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</si>
  <si>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</si>
  <si>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</si>
  <si>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</si>
  <si>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</si>
  <si>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</si>
  <si>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</si>
  <si>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</si>
  <si>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</si>
  <si>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</si>
  <si>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</si>
  <si>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</si>
  <si>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</si>
  <si>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</si>
  <si>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</si>
  <si>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</si>
  <si>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</si>
  <si>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</si>
  <si>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</si>
  <si>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</si>
  <si>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</si>
  <si>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</si>
  <si>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</si>
  <si>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</si>
  <si>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</si>
  <si>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</si>
  <si>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</si>
  <si>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</si>
  <si>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</si>
  <si>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</si>
  <si>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</si>
  <si>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</si>
  <si>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</si>
  <si>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</si>
  <si>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</si>
  <si>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</si>
  <si>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</si>
  <si>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</si>
  <si>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</si>
  <si>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</si>
  <si>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</si>
  <si>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</si>
  <si>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</si>
  <si>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</si>
  <si>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</si>
  <si>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</si>
  <si>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</si>
  <si>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</si>
  <si>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</si>
  <si>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</si>
  <si>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</si>
  <si>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</si>
  <si>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</si>
  <si>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</si>
  <si>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</si>
  <si>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</si>
  <si>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</si>
  <si>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</si>
  <si>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</si>
  <si>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</si>
  <si>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</si>
  <si>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</si>
  <si>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</si>
  <si>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</si>
  <si>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</si>
  <si>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</si>
  <si>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</si>
  <si>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</si>
  <si>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</si>
  <si>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</si>
  <si>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</si>
  <si>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</si>
  <si>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</si>
  <si>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</si>
  <si>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</si>
  <si>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</si>
  <si>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</si>
  <si>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</si>
  <si>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</si>
  <si>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</si>
  <si>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</si>
  <si>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</si>
  <si>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</si>
  <si>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</si>
  <si>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</si>
  <si>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</si>
  <si>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</si>
  <si>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</si>
  <si>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</si>
  <si>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</si>
  <si>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</si>
  <si>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</si>
  <si>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</si>
  <si>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</si>
  <si>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</si>
  <si>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</si>
  <si>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</si>
  <si>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</si>
  <si>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</si>
  <si>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</si>
  <si>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</si>
  <si>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</si>
  <si>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</si>
  <si>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</si>
  <si>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</si>
  <si>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</si>
  <si>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</si>
  <si>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</si>
  <si>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</si>
  <si>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</si>
  <si>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</si>
  <si>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</si>
  <si>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</si>
  <si>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</si>
  <si>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</si>
  <si>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</si>
  <si>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</si>
  <si>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</si>
  <si>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</si>
  <si>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</si>
  <si>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</si>
  <si>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</si>
  <si>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</si>
  <si>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</si>
  <si>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</si>
  <si>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</si>
  <si>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</si>
  <si>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</si>
  <si>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</si>
  <si>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</si>
  <si>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</si>
  <si>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</si>
  <si>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</si>
  <si>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</si>
  <si>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</si>
  <si>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</si>
  <si>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</si>
  <si>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</si>
  <si>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</si>
  <si>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</si>
  <si>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</si>
  <si>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</si>
  <si>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</si>
  <si>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</si>
  <si>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</si>
  <si>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</si>
  <si>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</si>
  <si>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</si>
  <si>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</si>
  <si>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</si>
  <si>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</si>
  <si>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</si>
  <si>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</si>
  <si>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</si>
  <si>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</si>
  <si>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</si>
  <si>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</si>
  <si>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</si>
  <si>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</si>
  <si>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</si>
  <si>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</si>
  <si>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</si>
  <si>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</si>
  <si>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</si>
  <si>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</si>
  <si>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</si>
  <si>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</si>
  <si>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</si>
  <si>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</si>
  <si>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</si>
  <si>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</si>
  <si>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</si>
  <si>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</si>
  <si>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</si>
  <si>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</si>
  <si>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</si>
  <si>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</si>
  <si>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</si>
  <si>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</si>
  <si>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</si>
  <si>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</si>
  <si>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</si>
  <si>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</si>
  <si>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</si>
  <si>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</si>
  <si>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</si>
  <si>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</si>
  <si>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</si>
  <si>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</si>
  <si>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</si>
  <si>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</si>
  <si>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</si>
  <si>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</si>
  <si>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</si>
  <si>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</si>
  <si>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</si>
  <si>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</si>
  <si>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</si>
  <si>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</si>
  <si>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</si>
  <si>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</si>
  <si>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</si>
  <si>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</si>
  <si>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</si>
  <si>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</si>
  <si>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</si>
  <si>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</si>
  <si>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</si>
  <si>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</si>
  <si>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</si>
  <si>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</si>
  <si>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</si>
  <si>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</si>
  <si>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</si>
  <si>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</si>
  <si>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</si>
  <si>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</si>
  <si>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</si>
  <si>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</si>
  <si>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</si>
  <si>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</si>
  <si>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</si>
  <si>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</si>
  <si>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</si>
  <si>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</si>
  <si>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</si>
  <si>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</si>
  <si>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</si>
  <si>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</si>
  <si>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</si>
  <si>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</si>
  <si>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</si>
  <si>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</si>
  <si>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</si>
  <si>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</si>
  <si>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</si>
  <si>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</si>
  <si>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</si>
  <si>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</si>
  <si>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</si>
  <si>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</si>
  <si>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</si>
  <si>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</si>
  <si>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</si>
  <si>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</si>
  <si>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</si>
  <si>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</si>
  <si>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</si>
  <si>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</si>
  <si>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</si>
  <si>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</si>
  <si>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</si>
  <si>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</si>
  <si>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</si>
  <si>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</si>
  <si>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</si>
  <si>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</si>
  <si>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</si>
  <si>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</si>
  <si>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</si>
  <si>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</si>
  <si>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</si>
  <si>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</si>
  <si>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</si>
  <si>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</si>
  <si>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</si>
  <si>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</si>
  <si>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</si>
  <si>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</si>
  <si>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</si>
  <si>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</si>
  <si>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</si>
  <si>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</si>
  <si>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</si>
  <si>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</si>
  <si>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</si>
  <si>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</si>
  <si>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</si>
  <si>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</si>
  <si>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</si>
  <si>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</si>
  <si>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</si>
  <si>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</si>
  <si>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</si>
  <si>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</si>
  <si>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</si>
  <si>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</si>
  <si>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</si>
  <si>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</si>
  <si>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</si>
  <si>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</si>
  <si>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</si>
  <si>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</si>
  <si>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</si>
  <si>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</si>
  <si>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</si>
  <si>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</si>
  <si>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</si>
  <si>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</si>
  <si>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</si>
  <si>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</si>
  <si>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</si>
  <si>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</si>
  <si>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</si>
  <si>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</si>
  <si>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</si>
  <si>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</si>
  <si>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</si>
  <si>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</si>
  <si>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</si>
  <si>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</si>
  <si>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</si>
  <si>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</si>
  <si>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</si>
  <si>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</si>
  <si>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</si>
  <si>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</si>
  <si>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</si>
  <si>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</si>
  <si>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</si>
  <si>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</si>
  <si>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</si>
  <si>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</si>
  <si>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</si>
  <si>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</si>
  <si>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</si>
  <si>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</si>
  <si>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</si>
  <si>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</si>
  <si>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</si>
  <si>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</si>
  <si>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</si>
  <si>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</si>
  <si>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</si>
  <si>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</si>
  <si>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</si>
  <si>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</si>
  <si>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</si>
  <si>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</si>
  <si>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</si>
  <si>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</si>
  <si>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</si>
  <si>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</si>
  <si>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</si>
  <si>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</si>
  <si>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</si>
  <si>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</si>
  <si>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</si>
  <si>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</si>
  <si>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</si>
  <si>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</si>
  <si>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</si>
  <si>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</si>
  <si>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</si>
  <si>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</si>
  <si>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</si>
  <si>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</si>
  <si>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</si>
  <si>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</si>
  <si>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</si>
  <si>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</si>
  <si>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</si>
  <si>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</si>
  <si>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</si>
  <si>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</si>
  <si>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</si>
  <si>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</si>
  <si>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</si>
  <si>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</si>
  <si>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</si>
  <si>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</si>
  <si>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</si>
  <si>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</si>
  <si>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</si>
  <si>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</si>
  <si>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</si>
  <si>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</si>
  <si>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</si>
  <si>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</si>
  <si>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</si>
  <si>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</si>
  <si>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</si>
  <si>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</si>
  <si>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</si>
  <si>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</si>
  <si>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</si>
  <si>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</si>
  <si>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</si>
  <si>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</si>
  <si>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</si>
  <si>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</si>
  <si>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</si>
  <si>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</si>
  <si>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</si>
  <si>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</si>
  <si>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</si>
  <si>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</si>
  <si>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</si>
  <si>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</si>
  <si>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</si>
  <si>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</si>
  <si>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</si>
  <si>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</si>
  <si>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</si>
  <si>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</si>
  <si>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</si>
  <si>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</si>
  <si>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</si>
  <si>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</si>
  <si>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</si>
  <si>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</si>
  <si>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</si>
  <si>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</si>
  <si>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</si>
  <si>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</si>
  <si>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</si>
  <si>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</si>
  <si>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</si>
  <si>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</si>
  <si>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</si>
  <si>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</si>
  <si>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</si>
  <si>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</si>
  <si>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</si>
  <si>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</si>
  <si>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</si>
  <si>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</si>
  <si>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</si>
  <si>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</si>
  <si>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</si>
  <si>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</si>
  <si>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</si>
  <si>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</si>
  <si>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</si>
  <si>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</si>
  <si>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</si>
  <si>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</si>
  <si>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</si>
  <si>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</si>
  <si>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</si>
  <si>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</si>
  <si>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</si>
  <si>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</si>
  <si>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</si>
  <si>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</si>
  <si>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</si>
  <si>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</si>
  <si>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</si>
  <si>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</si>
  <si>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</si>
  <si>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</si>
  <si>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</si>
  <si>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</si>
  <si>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</si>
  <si>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</si>
  <si>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</si>
  <si>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</si>
  <si>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</si>
  <si>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</si>
  <si>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</si>
  <si>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</si>
  <si>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</si>
  <si>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</si>
  <si>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</si>
  <si>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</si>
  <si>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</si>
  <si>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</si>
  <si>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</si>
  <si>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</si>
  <si>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</si>
  <si>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</si>
  <si>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</si>
  <si>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</si>
  <si>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</si>
  <si>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</si>
  <si>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</si>
  <si>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</si>
  <si>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</si>
  <si>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</si>
  <si>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</si>
  <si>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</si>
  <si>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</si>
  <si>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</si>
  <si>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</si>
  <si>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</si>
  <si>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</si>
  <si>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</si>
  <si>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</si>
  <si>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</si>
  <si>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</si>
  <si>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</si>
  <si>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</si>
  <si>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</si>
  <si>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</si>
  <si>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</si>
  <si>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</si>
  <si>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</si>
  <si>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</si>
  <si>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</si>
  <si>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</si>
  <si>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</si>
  <si>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</si>
  <si>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</si>
  <si>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</si>
  <si>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</si>
  <si>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</si>
  <si>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</si>
  <si>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</si>
  <si>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</si>
  <si>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</si>
  <si>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</si>
  <si>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</si>
  <si>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</si>
  <si>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</si>
  <si>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</si>
  <si>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</si>
  <si>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</si>
  <si>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</si>
  <si>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</si>
  <si>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</si>
  <si>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</si>
  <si>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</si>
  <si>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</si>
  <si>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</si>
  <si>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</si>
  <si>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</si>
  <si>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</si>
  <si>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</si>
  <si>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</si>
  <si>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</si>
  <si>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</si>
  <si>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</si>
  <si>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</si>
  <si>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</si>
  <si>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</si>
  <si>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</si>
  <si>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</si>
  <si>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</si>
  <si>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</si>
  <si>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</si>
  <si>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</si>
  <si>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</si>
  <si>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</si>
  <si>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</si>
  <si>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</si>
  <si>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</si>
  <si>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</si>
  <si>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</si>
  <si>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</si>
  <si>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</si>
  <si>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</si>
  <si>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</si>
  <si>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</si>
  <si>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</si>
  <si>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</si>
  <si>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</si>
  <si>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</si>
  <si>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</si>
  <si>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</si>
  <si>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</si>
  <si>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</si>
  <si>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</si>
  <si>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</si>
  <si>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</si>
  <si>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</si>
  <si>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</si>
  <si>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</si>
  <si>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</si>
  <si>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</si>
  <si>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</si>
  <si>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</si>
  <si>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</si>
  <si>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</si>
  <si>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</si>
  <si>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</si>
  <si>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</si>
  <si>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</si>
  <si>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</si>
  <si>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</si>
  <si>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</si>
  <si>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</si>
  <si>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</si>
  <si>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</si>
  <si>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</si>
  <si>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</si>
  <si>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</si>
  <si>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</si>
  <si>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</si>
  <si>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</si>
  <si>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</si>
  <si>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</si>
  <si>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</si>
  <si>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</si>
  <si>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</si>
  <si>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</si>
  <si>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</si>
  <si>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</si>
  <si>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</si>
  <si>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</si>
  <si>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</si>
  <si>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</si>
  <si>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</si>
  <si>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</si>
  <si>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</si>
  <si>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</si>
  <si>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</si>
  <si>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</si>
  <si>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</si>
  <si>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</si>
  <si>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</si>
  <si>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</si>
  <si>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</si>
  <si>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</si>
  <si>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</si>
  <si>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</si>
  <si>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</si>
  <si>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</si>
  <si>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</si>
  <si>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</si>
  <si>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</si>
  <si>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</si>
  <si>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</si>
  <si>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</si>
  <si>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</si>
  <si>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</si>
  <si>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</si>
  <si>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</si>
  <si>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</si>
  <si>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</si>
  <si>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</si>
  <si>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</si>
  <si>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</si>
  <si>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</si>
  <si>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</si>
  <si>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</si>
  <si>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</si>
  <si>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</si>
  <si>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</si>
  <si>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</si>
  <si>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</si>
  <si>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</si>
  <si>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</si>
  <si>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</si>
  <si>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</si>
  <si>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</si>
  <si>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</si>
  <si>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</si>
  <si>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</si>
  <si>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</si>
  <si>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</si>
  <si>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</si>
  <si>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</si>
  <si>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</si>
  <si>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</si>
  <si>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</si>
  <si>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</si>
  <si>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</si>
  <si>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</si>
  <si>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</si>
  <si>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</si>
  <si>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</si>
  <si>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</si>
  <si>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</si>
  <si>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</si>
  <si>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</si>
  <si>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</si>
  <si>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</si>
  <si>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</si>
  <si>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</si>
  <si>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</si>
  <si>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</si>
  <si>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</si>
  <si>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</si>
  <si>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</si>
  <si>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</si>
  <si>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</si>
  <si>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</si>
  <si>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</si>
  <si>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</si>
  <si>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</si>
  <si>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</si>
  <si>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</si>
  <si>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</si>
  <si>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</si>
  <si>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</si>
  <si>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</si>
  <si>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</si>
  <si>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</si>
  <si>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</si>
  <si>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</si>
  <si>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</si>
  <si>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</si>
  <si>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</si>
  <si>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</si>
  <si>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</si>
  <si>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</si>
  <si>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</si>
  <si>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</si>
  <si>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</si>
  <si>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</si>
  <si>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</si>
  <si>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</si>
  <si>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</si>
  <si>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</si>
  <si>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</si>
  <si>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</si>
  <si>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</si>
  <si>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</si>
  <si>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</si>
  <si>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</si>
  <si>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</si>
  <si>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</si>
  <si>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</si>
  <si>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</si>
  <si>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</si>
  <si>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</si>
  <si>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</si>
  <si>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</si>
  <si>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</si>
  <si>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</si>
  <si>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</si>
  <si>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</si>
  <si>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</si>
  <si>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</si>
  <si>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</si>
  <si>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</si>
  <si>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</si>
  <si>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</si>
  <si>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</si>
  <si>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</si>
  <si>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</si>
  <si>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</si>
  <si>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</si>
  <si>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</si>
  <si>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</si>
  <si>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</si>
  <si>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</si>
  <si>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</si>
  <si>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</si>
  <si>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</si>
  <si>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</si>
  <si>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</si>
  <si>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</si>
  <si>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</si>
  <si>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</si>
  <si>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</si>
  <si>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</si>
  <si>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</si>
  <si>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</si>
  <si>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</si>
  <si>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</si>
  <si>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</si>
  <si>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</si>
  <si>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</si>
  <si>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</si>
  <si>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</si>
  <si>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</si>
  <si>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</si>
  <si>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</si>
  <si>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</si>
  <si>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</si>
  <si>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</si>
  <si>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</si>
  <si>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</si>
  <si>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</si>
  <si>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</si>
  <si>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</si>
  <si>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</si>
  <si>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</si>
  <si>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</si>
  <si>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</si>
  <si>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</si>
  <si>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</si>
  <si>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</si>
  <si>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</si>
  <si>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</si>
  <si>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</si>
  <si>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</si>
  <si>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</si>
  <si>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</si>
  <si>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</si>
  <si>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</si>
  <si>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</si>
  <si>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</si>
  <si>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</si>
  <si>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</si>
  <si>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</si>
  <si>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</si>
  <si>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</si>
  <si>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</si>
  <si>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</si>
  <si>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</si>
  <si>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</si>
  <si>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</si>
  <si>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</si>
  <si>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</si>
  <si>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</si>
  <si>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</si>
  <si>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</si>
  <si>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</si>
  <si>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</si>
  <si>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</si>
  <si>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</si>
  <si>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</si>
  <si>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</si>
  <si>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</si>
  <si>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</si>
  <si>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</si>
  <si>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</si>
  <si>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</si>
  <si>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</si>
  <si>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</si>
  <si>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</si>
  <si>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</si>
  <si>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</si>
  <si>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</si>
  <si>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</si>
  <si>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</si>
  <si>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</si>
  <si>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</si>
  <si>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</si>
  <si>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</si>
  <si>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</si>
  <si>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</si>
  <si>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</si>
  <si>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</si>
  <si>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</si>
  <si>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</si>
  <si>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</si>
  <si>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</si>
  <si>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</si>
  <si>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</si>
  <si>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</si>
  <si>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</si>
  <si>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</si>
  <si>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</si>
  <si>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</si>
  <si>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</si>
  <si>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</si>
  <si>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</si>
  <si>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</si>
  <si>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</si>
  <si>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</si>
  <si>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</si>
  <si>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</si>
  <si>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</si>
  <si>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</si>
  <si>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</si>
  <si>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</si>
  <si>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</si>
  <si>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</si>
  <si>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</si>
  <si>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</si>
  <si>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</si>
  <si>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</si>
  <si>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</si>
  <si>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</si>
  <si>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</si>
  <si>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</si>
  <si>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</si>
  <si>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</si>
  <si>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</si>
  <si>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</si>
  <si>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</si>
  <si>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</si>
  <si>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</si>
  <si>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</si>
  <si>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</si>
  <si>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</si>
  <si>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</si>
  <si>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</si>
  <si>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</si>
  <si>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</si>
  <si>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</si>
  <si>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</si>
  <si>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</si>
  <si>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</si>
  <si>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</si>
  <si>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</si>
  <si>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</si>
  <si>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</si>
  <si>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</si>
  <si>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</si>
  <si>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</si>
  <si>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</si>
  <si>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</si>
  <si>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</si>
  <si>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</si>
  <si>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</si>
  <si>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</si>
  <si>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</si>
  <si>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</si>
  <si>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</si>
  <si>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</si>
  <si>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</si>
  <si>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</si>
  <si>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</si>
  <si>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</si>
  <si>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</si>
  <si>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</si>
  <si>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</si>
  <si>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</si>
  <si>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</si>
  <si>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</si>
  <si>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</si>
  <si>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</si>
  <si>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</si>
  <si>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</si>
  <si>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</si>
  <si>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</si>
  <si>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</si>
  <si>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</si>
  <si>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</si>
  <si>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</si>
  <si>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</si>
  <si>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</si>
  <si>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</si>
  <si>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</si>
  <si>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</si>
  <si>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</si>
  <si>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</si>
  <si>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</si>
  <si>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</si>
  <si>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</si>
  <si>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</si>
  <si>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</si>
  <si>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</si>
  <si>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</si>
  <si>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</si>
  <si>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</si>
  <si>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</si>
  <si>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</si>
  <si>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</si>
  <si>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</si>
  <si>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</si>
  <si>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</si>
  <si>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</si>
  <si>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</si>
  <si>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</si>
  <si>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</si>
  <si>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</si>
  <si>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</si>
  <si>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</si>
  <si>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</si>
  <si>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</si>
  <si>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</si>
  <si>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</si>
  <si>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</si>
  <si>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</si>
  <si>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</si>
  <si>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</si>
  <si>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</si>
  <si>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</si>
  <si>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</si>
  <si>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</si>
  <si>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</si>
  <si>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</si>
  <si>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</si>
  <si>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</si>
  <si>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</si>
  <si>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</si>
  <si>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</si>
  <si>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</si>
  <si>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</si>
  <si>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</si>
  <si>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</si>
  <si>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</si>
  <si>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</si>
  <si>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</si>
  <si>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</si>
  <si>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</si>
  <si>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</si>
  <si>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</si>
  <si>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</si>
  <si>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</si>
  <si>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</si>
  <si>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</si>
  <si>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</si>
  <si>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</si>
  <si>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</si>
  <si>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</si>
  <si>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</si>
  <si>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</si>
  <si>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</si>
  <si>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</si>
  <si>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</si>
  <si>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</si>
  <si>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</si>
  <si>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</si>
  <si>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</si>
  <si>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</si>
  <si>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</si>
  <si>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</si>
  <si>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</si>
  <si>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</si>
  <si>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</si>
  <si>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</si>
  <si>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</si>
  <si>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</si>
  <si>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</si>
  <si>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</si>
  <si>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</si>
  <si>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</si>
  <si>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</si>
  <si>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</si>
  <si>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</si>
  <si>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</si>
  <si>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</si>
  <si>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</si>
  <si>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</si>
  <si>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</si>
  <si>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</si>
  <si>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</si>
  <si>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</si>
  <si>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</si>
  <si>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</si>
  <si>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</si>
  <si>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</si>
  <si>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</si>
  <si>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</si>
  <si>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</si>
  <si>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</si>
  <si>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</si>
  <si>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</si>
  <si>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</si>
  <si>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</si>
  <si>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</si>
  <si>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</si>
  <si>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</si>
  <si>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</si>
  <si>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</si>
  <si>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</si>
  <si>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</si>
  <si>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</si>
  <si>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</si>
  <si>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</si>
  <si>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</si>
  <si>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</si>
  <si>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</si>
  <si>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</si>
  <si>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</si>
  <si>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</si>
  <si>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</si>
  <si>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</si>
  <si>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</si>
  <si>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</si>
  <si>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</si>
  <si>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</si>
  <si>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</si>
  <si>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</si>
  <si>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</si>
  <si>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</si>
  <si>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</si>
  <si>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</si>
  <si>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</si>
  <si>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</si>
  <si>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</si>
  <si>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</si>
  <si>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</si>
  <si>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</si>
  <si>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</si>
  <si>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</si>
  <si>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</si>
  <si>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</si>
  <si>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</si>
  <si>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</si>
  <si>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</si>
  <si>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</si>
  <si>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</si>
  <si>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</si>
  <si>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</si>
  <si>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</si>
  <si>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</si>
  <si>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</si>
  <si>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</si>
  <si>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</si>
  <si>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</si>
  <si>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</si>
  <si>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</si>
  <si>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</si>
  <si>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</si>
  <si>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</si>
  <si>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</si>
  <si>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</si>
  <si>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</si>
  <si>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</si>
  <si>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</si>
  <si>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</si>
  <si>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</si>
  <si>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</si>
  <si>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</si>
  <si>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</si>
  <si>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</si>
  <si>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</si>
  <si>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</si>
  <si>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</si>
  <si>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</si>
  <si>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</si>
  <si>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</si>
  <si>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</si>
  <si>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</si>
  <si>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</si>
  <si>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</si>
  <si>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</si>
  <si>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</si>
  <si>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</si>
  <si>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</si>
  <si>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</si>
  <si>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</si>
  <si>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</si>
  <si>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</si>
  <si>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</si>
  <si>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</si>
  <si>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</si>
  <si>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</si>
  <si>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</si>
  <si>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</si>
  <si>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</si>
  <si>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</si>
  <si>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</si>
  <si>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</si>
  <si>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</si>
  <si>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</si>
  <si>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</si>
  <si>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</si>
  <si>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</si>
  <si>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</si>
  <si>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</si>
  <si>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</si>
  <si>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</si>
  <si>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</si>
  <si>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</si>
  <si>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</si>
  <si>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</si>
  <si>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</si>
  <si>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</si>
  <si>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</si>
  <si>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</si>
  <si>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</si>
  <si>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</si>
  <si>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</si>
  <si>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</si>
  <si>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</si>
  <si>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</si>
  <si>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</si>
  <si>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</si>
  <si>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</si>
  <si>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</si>
  <si>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</si>
  <si>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</si>
  <si>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</si>
  <si>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</si>
  <si>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</si>
  <si>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</si>
  <si>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</si>
  <si>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</si>
  <si>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</si>
  <si>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</si>
  <si>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</si>
  <si>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</si>
  <si>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</si>
  <si>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</si>
  <si>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</si>
  <si>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</si>
  <si>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</si>
  <si>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</si>
  <si>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</si>
  <si>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</si>
  <si>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</si>
  <si>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</si>
  <si>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</si>
  <si>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</si>
  <si>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</si>
  <si>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</si>
  <si>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</si>
  <si>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</si>
  <si>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</si>
  <si>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</si>
  <si>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</si>
  <si>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</si>
  <si>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</si>
  <si>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</si>
  <si>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</si>
  <si>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</si>
  <si>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</si>
  <si>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</si>
  <si>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</si>
  <si>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</si>
  <si>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</si>
  <si>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</si>
  <si>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</si>
  <si>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</si>
  <si>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</si>
  <si>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</si>
  <si>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</si>
  <si>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</si>
  <si>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</si>
  <si>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</si>
  <si>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</si>
  <si>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</si>
  <si>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</si>
  <si>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</si>
  <si>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</si>
  <si>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</si>
  <si>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</si>
  <si>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</si>
  <si>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</si>
  <si>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</si>
  <si>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</si>
  <si>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</si>
  <si>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</si>
  <si>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</si>
  <si>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</si>
  <si>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</si>
  <si>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</si>
  <si>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</si>
  <si>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</si>
  <si>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</si>
  <si>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</si>
  <si>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</si>
  <si>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</si>
  <si>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</si>
  <si>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</si>
  <si>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</si>
  <si>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</si>
  <si>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</si>
  <si>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</si>
  <si>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</si>
  <si>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</si>
  <si>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</si>
  <si>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</si>
  <si>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</si>
  <si>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</si>
  <si>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</si>
  <si>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</si>
  <si>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</si>
  <si>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</si>
  <si>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</si>
  <si>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</si>
  <si>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</si>
  <si>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</si>
  <si>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</si>
  <si>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</si>
  <si>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</si>
  <si>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</si>
  <si>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</si>
  <si>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</si>
  <si>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</si>
  <si>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</si>
  <si>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</si>
  <si>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</si>
  <si>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</si>
  <si>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</si>
  <si>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</si>
  <si>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</si>
  <si>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</si>
  <si>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</si>
  <si>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</si>
  <si>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</si>
  <si>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</si>
  <si>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</si>
  <si>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</si>
  <si>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</si>
  <si>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</si>
  <si>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</si>
  <si>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</si>
  <si>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</si>
  <si>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</si>
  <si>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</si>
  <si>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</si>
  <si>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</si>
  <si>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</si>
  <si>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</si>
  <si>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</si>
  <si>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</si>
  <si>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</si>
  <si>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</si>
  <si>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</si>
  <si>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</si>
  <si>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</si>
  <si>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</si>
  <si>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</si>
  <si>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</si>
  <si>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</si>
  <si>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</si>
  <si>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</si>
  <si>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</si>
  <si>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</si>
  <si>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</si>
  <si>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</si>
  <si>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</si>
  <si>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</si>
  <si>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</si>
  <si>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</si>
  <si>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</si>
  <si>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</si>
  <si>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</si>
  <si>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</si>
  <si>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</si>
  <si>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</si>
  <si>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</si>
  <si>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</si>
  <si>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</si>
  <si>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</si>
  <si>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</si>
  <si>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</si>
  <si>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</si>
  <si>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</si>
  <si>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</si>
  <si>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</si>
  <si>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</si>
  <si>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</si>
  <si>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</si>
  <si>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</si>
  <si>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</si>
  <si>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</si>
  <si>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</si>
  <si>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</si>
  <si>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</si>
  <si>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</si>
  <si>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</si>
  <si>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</si>
  <si>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</si>
  <si>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</si>
  <si>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</si>
  <si>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</si>
  <si>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</si>
  <si>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</si>
  <si>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</si>
  <si>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</si>
  <si>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</si>
  <si>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</si>
  <si>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</si>
  <si>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</si>
  <si>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</si>
  <si>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</si>
  <si>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</si>
  <si>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</si>
  <si>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</si>
  <si>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</si>
  <si>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</si>
  <si>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</si>
  <si>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</si>
  <si>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</si>
  <si>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</si>
  <si>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</si>
  <si>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</si>
  <si>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</si>
  <si>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</si>
  <si>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</si>
  <si>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</si>
  <si>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</si>
  <si>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</si>
  <si>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</si>
  <si>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</si>
  <si>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</si>
  <si>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</si>
  <si>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</si>
  <si>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</si>
  <si>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</si>
  <si>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</si>
  <si>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</si>
  <si>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</si>
  <si>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</si>
  <si>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</si>
  <si>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</si>
  <si>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</si>
  <si>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</si>
  <si>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</si>
  <si>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</si>
  <si>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</si>
  <si>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</si>
  <si>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</si>
  <si>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</si>
  <si>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</si>
  <si>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</si>
  <si>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</si>
  <si>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</si>
  <si>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</si>
  <si>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</si>
  <si>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</si>
  <si>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</si>
  <si>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</si>
  <si>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</si>
  <si>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</si>
  <si>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</si>
  <si>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</si>
  <si>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</si>
  <si>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</si>
  <si>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</si>
  <si>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</si>
  <si>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</si>
  <si>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</si>
  <si>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</si>
  <si>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</si>
  <si>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</si>
  <si>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</si>
  <si>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</si>
  <si>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</si>
  <si>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</si>
  <si>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</si>
  <si>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</si>
  <si>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</si>
  <si>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</si>
  <si>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</si>
  <si>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</si>
  <si>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</si>
  <si>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</si>
  <si>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</si>
  <si>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</si>
  <si>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</si>
  <si>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</si>
  <si>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</si>
  <si>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</si>
  <si>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</si>
  <si>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</si>
  <si>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</si>
  <si>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</si>
  <si>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</si>
  <si>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</si>
  <si>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</si>
  <si>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</si>
  <si>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</si>
  <si>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</si>
  <si>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</si>
  <si>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</si>
  <si>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</si>
  <si>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</si>
  <si>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</si>
  <si>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</si>
  <si>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</si>
  <si>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</si>
  <si>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</si>
  <si>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</si>
  <si>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</si>
  <si>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</si>
  <si>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</si>
  <si>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</si>
  <si>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</si>
  <si>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</si>
  <si>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</si>
  <si>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</si>
  <si>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</si>
  <si>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</si>
  <si>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</si>
  <si>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</si>
  <si>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</si>
  <si>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</si>
  <si>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</si>
  <si>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</si>
  <si>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</si>
  <si>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</si>
  <si>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</si>
  <si>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</si>
  <si>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</si>
  <si>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</si>
  <si>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</si>
  <si>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</si>
  <si>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</si>
  <si>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</si>
  <si>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</si>
  <si>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</si>
  <si>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</si>
  <si>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</si>
  <si>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</si>
  <si>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</si>
  <si>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</si>
  <si>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</si>
  <si>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</si>
  <si>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</si>
  <si>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</si>
  <si>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</si>
  <si>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</si>
  <si>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</si>
  <si>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</si>
  <si>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</si>
  <si>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</si>
  <si>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</si>
  <si>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</si>
  <si>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</si>
  <si>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</si>
  <si>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</si>
  <si>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</si>
  <si>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</si>
  <si>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</si>
  <si>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</si>
  <si>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</si>
  <si>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</si>
  <si>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</si>
  <si>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</si>
  <si>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</si>
  <si>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</si>
  <si>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</si>
  <si>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</si>
  <si>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</si>
  <si>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</si>
  <si>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</si>
  <si>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</si>
  <si>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</si>
  <si>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</si>
  <si>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</si>
  <si>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</si>
  <si>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</si>
  <si>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</si>
  <si>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</si>
  <si>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</si>
  <si>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</si>
  <si>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</si>
  <si>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</si>
  <si>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</si>
  <si>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</si>
  <si>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</si>
  <si>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</si>
  <si>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</si>
  <si>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</si>
  <si>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</si>
  <si>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</si>
  <si>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</si>
  <si>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</si>
  <si>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</si>
  <si>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</si>
  <si>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</si>
  <si>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</si>
  <si>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</si>
  <si>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</si>
  <si>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</si>
  <si>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</si>
  <si>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</si>
  <si>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</si>
  <si>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</si>
  <si>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</si>
  <si>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</si>
  <si>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</si>
  <si>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</si>
  <si>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</si>
  <si>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</si>
  <si>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</si>
  <si>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</si>
  <si>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</si>
  <si>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</si>
  <si>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</si>
  <si>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</si>
  <si>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</si>
  <si>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</si>
  <si>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</si>
  <si>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</si>
  <si>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</si>
  <si>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</si>
  <si>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</si>
  <si>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</si>
  <si>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</si>
  <si>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</si>
  <si>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</si>
  <si>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</si>
  <si>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</si>
  <si>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</si>
  <si>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</si>
  <si>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</si>
  <si>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</si>
  <si>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</si>
  <si>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</si>
  <si>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</si>
  <si>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</si>
  <si>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</si>
  <si>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</si>
  <si>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</si>
  <si>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</si>
  <si>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</si>
  <si>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</si>
  <si>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</si>
  <si>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</si>
  <si>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</si>
  <si>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</si>
  <si>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</si>
  <si>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</si>
  <si>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</si>
  <si>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</si>
  <si>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</si>
  <si>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</si>
  <si>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</si>
  <si>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</si>
  <si>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</si>
  <si>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</si>
  <si>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</si>
  <si>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</si>
  <si>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</si>
  <si>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</si>
  <si>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</si>
  <si>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</si>
  <si>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</si>
  <si>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</si>
  <si>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</si>
  <si>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</si>
  <si>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</si>
  <si>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</si>
  <si>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</si>
  <si>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</si>
  <si>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</si>
  <si>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</si>
  <si>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</si>
  <si>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</si>
  <si>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</si>
  <si>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</si>
  <si>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</si>
  <si>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</si>
  <si>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</si>
  <si>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</si>
  <si>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</si>
  <si>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</si>
  <si>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</si>
  <si>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</si>
  <si>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</si>
  <si>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</si>
  <si>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</si>
  <si>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</si>
  <si>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</si>
  <si>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</si>
  <si>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</si>
  <si>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</si>
  <si>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</si>
  <si>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</si>
  <si>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</si>
  <si>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</si>
  <si>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</si>
  <si>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</si>
  <si>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</si>
  <si>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</si>
  <si>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</si>
  <si>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</si>
  <si>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</si>
  <si>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</si>
  <si>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</si>
  <si>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</si>
  <si>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</si>
  <si>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</si>
  <si>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</si>
  <si>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</si>
  <si>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</si>
  <si>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</si>
  <si>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</si>
  <si>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</si>
  <si>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</si>
  <si>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</si>
  <si>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</si>
  <si>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</si>
  <si>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</si>
  <si>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</si>
  <si>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</si>
  <si>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</si>
  <si>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</si>
  <si>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</si>
  <si>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</si>
  <si>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</si>
  <si>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</si>
  <si>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</si>
  <si>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</si>
  <si>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</si>
  <si>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</si>
  <si>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</si>
  <si>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</si>
  <si>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</si>
  <si>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</si>
  <si>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</si>
  <si>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</si>
  <si>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</si>
  <si>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</si>
  <si>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</si>
  <si>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</si>
  <si>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</si>
  <si>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</si>
  <si>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</si>
  <si>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</si>
  <si>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</si>
  <si>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</si>
  <si>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</si>
  <si>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</si>
  <si>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</si>
  <si>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</si>
  <si>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</si>
  <si>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</si>
  <si>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</si>
  <si>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</si>
  <si>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</si>
  <si>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</si>
  <si>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</si>
  <si>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</si>
  <si>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</si>
  <si>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</si>
  <si>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</si>
  <si>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</si>
  <si>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</si>
  <si>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</si>
  <si>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</si>
  <si>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</si>
  <si>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</si>
  <si>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</si>
  <si>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</si>
  <si>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</si>
  <si>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</si>
  <si>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</si>
  <si>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</si>
  <si>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</si>
  <si>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</si>
  <si>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</si>
  <si>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</si>
  <si>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</si>
  <si>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</si>
  <si>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</si>
  <si>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</si>
  <si>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</si>
  <si>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</si>
  <si>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</si>
  <si>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</si>
  <si>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</si>
  <si>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</si>
  <si>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</si>
  <si>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</si>
  <si>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</si>
  <si>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</si>
  <si>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</si>
  <si>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</si>
  <si>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</si>
  <si>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</si>
  <si>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</si>
  <si>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</si>
  <si>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</si>
  <si>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</si>
  <si>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</si>
  <si>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</si>
  <si>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</si>
  <si>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</si>
  <si>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</si>
  <si>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</si>
  <si>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</si>
  <si>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</si>
  <si>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</si>
  <si>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</si>
  <si>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</si>
  <si>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</si>
  <si>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</si>
  <si>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</si>
  <si>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</si>
  <si>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</si>
  <si>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</si>
  <si>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</si>
  <si>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</si>
  <si>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</si>
  <si>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</si>
  <si>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</si>
  <si>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</si>
  <si>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</si>
  <si>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</si>
  <si>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</si>
  <si>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</si>
  <si>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</si>
  <si>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</si>
  <si>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</si>
  <si>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</si>
  <si>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</si>
  <si>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</si>
  <si>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</si>
  <si>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</si>
  <si>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</si>
  <si>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</si>
  <si>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</si>
  <si>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</si>
  <si>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</si>
  <si>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</si>
  <si>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</si>
  <si>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</si>
  <si>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</si>
  <si>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</si>
  <si>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</si>
  <si>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</si>
  <si>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</si>
  <si>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</si>
  <si>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</si>
  <si>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</si>
  <si>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</si>
  <si>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</si>
  <si>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</si>
  <si>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</si>
  <si>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</si>
  <si>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</si>
  <si>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</si>
  <si>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</si>
  <si>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</si>
  <si>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</si>
  <si>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</si>
  <si>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</si>
  <si>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</si>
  <si>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</si>
  <si>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</si>
  <si>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</si>
  <si>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</si>
  <si>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</si>
  <si>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</si>
  <si>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</si>
  <si>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</si>
  <si>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</si>
  <si>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</si>
  <si>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</si>
  <si>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</si>
  <si>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</si>
  <si>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</si>
  <si>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</si>
  <si>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</si>
  <si>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</si>
  <si>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</si>
  <si>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</si>
  <si>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</si>
  <si>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</si>
  <si>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</si>
  <si>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</si>
  <si>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</si>
  <si>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</si>
  <si>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</si>
  <si>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</si>
  <si>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</si>
  <si>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</si>
  <si>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</si>
  <si>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</si>
  <si>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</si>
  <si>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</si>
  <si>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</si>
  <si>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</si>
  <si>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</si>
  <si>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</si>
  <si>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</si>
  <si>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</si>
  <si>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</si>
  <si>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</si>
  <si>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</si>
  <si>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</si>
  <si>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</si>
  <si>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</si>
  <si>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</si>
  <si>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</si>
  <si>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</si>
  <si>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</si>
  <si>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</si>
  <si>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</si>
  <si>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</si>
  <si>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</si>
  <si>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</si>
  <si>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</si>
  <si>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</si>
  <si>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</si>
  <si>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</si>
  <si>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</si>
  <si>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</si>
  <si>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</si>
  <si>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</si>
  <si>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</si>
  <si>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</si>
  <si>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</si>
  <si>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</si>
  <si>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</si>
  <si>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</si>
  <si>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</si>
  <si>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</si>
  <si>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</si>
  <si>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</si>
  <si>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</si>
  <si>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</si>
  <si>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</si>
  <si>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</si>
  <si>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</si>
  <si>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</si>
  <si>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</si>
  <si>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</si>
  <si>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</si>
  <si>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</si>
  <si>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</si>
  <si>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</si>
  <si>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</si>
  <si>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</si>
  <si>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</si>
  <si>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</si>
  <si>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</si>
  <si>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</si>
  <si>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</si>
  <si>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</si>
  <si>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</si>
  <si>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</si>
  <si>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</si>
  <si>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</si>
  <si>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</si>
  <si>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</si>
  <si>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</si>
  <si>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</si>
  <si>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</si>
  <si>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</si>
  <si>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</si>
  <si>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</si>
  <si>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</si>
  <si>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</si>
  <si>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</si>
  <si>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</si>
  <si>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</si>
  <si>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</si>
  <si>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</si>
  <si>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</si>
  <si>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</si>
  <si>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</si>
  <si>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</si>
  <si>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</si>
  <si>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</si>
  <si>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</si>
  <si>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</si>
  <si>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</si>
  <si>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</si>
  <si>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</si>
  <si>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</si>
  <si>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</si>
  <si>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</si>
  <si>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</si>
  <si>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</si>
  <si>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</si>
  <si>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</si>
  <si>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</si>
  <si>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</si>
  <si>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</si>
  <si>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</si>
  <si>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</si>
  <si>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</si>
  <si>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</si>
  <si>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</si>
  <si>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</si>
  <si>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</si>
  <si>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</si>
  <si>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</si>
  <si>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</si>
  <si>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</si>
  <si>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</si>
  <si>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</si>
  <si>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</si>
  <si>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</si>
  <si>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</si>
  <si>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</si>
  <si>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</si>
  <si>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</si>
  <si>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</si>
  <si>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</si>
  <si>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</si>
  <si>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</si>
  <si>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</si>
  <si>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</si>
  <si>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</si>
  <si>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</si>
  <si>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</si>
  <si>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</si>
  <si>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</si>
  <si>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</si>
  <si>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</si>
  <si>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</si>
  <si>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</si>
  <si>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</si>
  <si>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</si>
  <si>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</si>
  <si>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</si>
  <si>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</si>
  <si>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</si>
  <si>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</si>
  <si>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</si>
  <si>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</si>
  <si>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</si>
  <si>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</si>
  <si>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</si>
  <si>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</si>
  <si>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</si>
  <si>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</si>
  <si>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</si>
  <si>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</si>
  <si>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</si>
  <si>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</si>
  <si>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</si>
  <si>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</si>
  <si>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</si>
  <si>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</si>
  <si>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</si>
  <si>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</si>
  <si>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</si>
  <si>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</si>
  <si>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</si>
  <si>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</si>
  <si>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</si>
  <si>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</si>
  <si>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</si>
  <si>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</si>
  <si>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</si>
  <si>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</si>
  <si>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</si>
  <si>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</si>
  <si>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</si>
  <si>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</si>
  <si>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</si>
  <si>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</si>
  <si>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</si>
  <si>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</si>
  <si>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</si>
  <si>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</si>
  <si>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</si>
  <si>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</si>
  <si>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</si>
  <si>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</si>
  <si>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</si>
  <si>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</si>
  <si>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</si>
  <si>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</si>
  <si>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</si>
  <si>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</si>
  <si>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</si>
  <si>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</si>
  <si>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</si>
  <si>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</si>
  <si>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</si>
  <si>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</si>
  <si>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</si>
  <si>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</si>
  <si>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</si>
  <si>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</si>
  <si>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</si>
  <si>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</si>
  <si>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</si>
  <si>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</si>
  <si>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</si>
  <si>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</si>
  <si>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</si>
  <si>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</si>
  <si>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</si>
  <si>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</si>
  <si>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</si>
  <si>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</si>
  <si>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</si>
  <si>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</si>
  <si>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</si>
  <si>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</si>
  <si>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</si>
  <si>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</si>
  <si>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</si>
  <si>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</si>
  <si>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</si>
  <si>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</si>
  <si>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</si>
  <si>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</si>
  <si>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</si>
  <si>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</si>
  <si>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</si>
  <si>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</si>
  <si>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</si>
  <si>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</si>
  <si>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</si>
  <si>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</si>
  <si>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</si>
  <si>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</si>
  <si>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</si>
  <si>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</si>
  <si>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</si>
  <si>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</si>
  <si>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</si>
  <si>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</si>
  <si>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</si>
  <si>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</si>
  <si>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</si>
  <si>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</si>
  <si>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</si>
  <si>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</si>
  <si>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</si>
  <si>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</si>
  <si>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</si>
  <si>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</si>
  <si>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</si>
  <si>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</si>
  <si>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</si>
  <si>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</si>
  <si>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</si>
  <si>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</si>
  <si>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</si>
  <si>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</si>
  <si>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</si>
  <si>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</si>
  <si>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</si>
  <si>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</si>
  <si>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</si>
  <si>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</si>
  <si>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</si>
  <si>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</si>
  <si>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</si>
  <si>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</si>
  <si>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</si>
  <si>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</si>
  <si>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</si>
  <si>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</si>
  <si>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</si>
  <si>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</si>
  <si>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</si>
  <si>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</si>
  <si>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</si>
  <si>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</si>
  <si>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</si>
  <si>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</si>
  <si>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</si>
  <si>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</si>
  <si>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</si>
  <si>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</si>
  <si>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</si>
  <si>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</si>
  <si>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</si>
  <si>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</si>
  <si>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</si>
  <si>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</si>
  <si>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</si>
  <si>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</si>
  <si>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</si>
  <si>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</si>
  <si>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</si>
  <si>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</si>
  <si>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</si>
  <si>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</si>
  <si>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</si>
  <si>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</si>
  <si>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</si>
  <si>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</si>
  <si>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</si>
  <si>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</si>
  <si>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</si>
  <si>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</si>
  <si>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</si>
  <si>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</si>
  <si>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</si>
  <si>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</si>
  <si>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</si>
  <si>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</si>
  <si>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</si>
  <si>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</si>
  <si>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</si>
  <si>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</si>
  <si>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</si>
  <si>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</si>
  <si>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</si>
  <si>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</si>
  <si>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</si>
  <si>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</si>
  <si>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</si>
  <si>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</si>
  <si>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</si>
  <si>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</si>
  <si>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</si>
  <si>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</si>
  <si>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</si>
  <si>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</si>
  <si>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</si>
  <si>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</si>
  <si>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</si>
  <si>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</si>
  <si>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</si>
  <si>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</si>
  <si>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</si>
  <si>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</si>
  <si>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</si>
  <si>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</si>
  <si>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</si>
  <si>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</si>
  <si>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</si>
  <si>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</si>
  <si>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</si>
  <si>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</si>
  <si>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</si>
  <si>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</si>
  <si>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</si>
  <si>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</si>
  <si>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</si>
  <si>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</si>
  <si>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</si>
  <si>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</si>
  <si>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</si>
  <si>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</si>
  <si>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</si>
  <si>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</si>
  <si>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</si>
  <si>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</si>
  <si>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</si>
  <si>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</si>
  <si>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</si>
  <si>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</si>
  <si>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</si>
  <si>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</si>
  <si>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</si>
  <si>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</si>
  <si>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</si>
  <si>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</si>
  <si>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</si>
  <si>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</si>
  <si>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</si>
  <si>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</si>
  <si>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</si>
  <si>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</si>
  <si>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</si>
  <si>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</si>
  <si>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</si>
  <si>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</si>
  <si>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</si>
  <si>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</si>
  <si>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</si>
  <si>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</si>
  <si>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</si>
  <si>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</si>
  <si>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</si>
  <si>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</si>
  <si>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</si>
  <si>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</si>
  <si>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</si>
  <si>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</si>
  <si>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</si>
  <si>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</si>
  <si>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</si>
  <si>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</si>
  <si>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</si>
  <si>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</si>
  <si>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</si>
  <si>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</si>
  <si>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</si>
  <si>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</si>
  <si>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</si>
  <si>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</si>
  <si>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</si>
  <si>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</si>
  <si>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</si>
  <si>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</si>
  <si>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</si>
  <si>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</si>
  <si>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</si>
  <si>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</si>
  <si>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</si>
  <si>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</si>
  <si>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</si>
  <si>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</si>
  <si>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</si>
  <si>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</si>
  <si>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</si>
  <si>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</si>
  <si>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</si>
  <si>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</si>
  <si>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</si>
  <si>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</si>
  <si>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</si>
  <si>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</si>
  <si>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</si>
  <si>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</si>
  <si>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</si>
  <si>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</si>
  <si>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</si>
  <si>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</si>
  <si>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</si>
  <si>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</si>
  <si>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</si>
  <si>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</si>
  <si>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</si>
  <si>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</si>
  <si>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</si>
  <si>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</si>
  <si>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</si>
  <si>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</si>
  <si>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</si>
  <si>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</si>
  <si>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</si>
  <si>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</si>
  <si>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</si>
  <si>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</si>
  <si>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</si>
  <si>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</si>
  <si>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</si>
  <si>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</si>
  <si>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</si>
  <si>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</si>
  <si>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</si>
  <si>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</si>
  <si>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</si>
  <si>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</si>
  <si>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</si>
  <si>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</si>
  <si>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</si>
  <si>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</si>
  <si>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</si>
  <si>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</si>
  <si>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</si>
  <si>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</si>
  <si>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</si>
  <si>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</si>
  <si>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</si>
  <si>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</si>
  <si>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</si>
  <si>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</si>
  <si>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</si>
  <si>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</si>
  <si>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</si>
  <si>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</si>
  <si>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</si>
  <si>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</si>
  <si>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</si>
  <si>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</si>
  <si>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</si>
  <si>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</si>
  <si>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</si>
  <si>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</si>
  <si>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</si>
  <si>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</si>
  <si>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</si>
  <si>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</si>
  <si>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</si>
  <si>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</si>
  <si>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</si>
  <si>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</si>
  <si>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</si>
  <si>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</si>
  <si>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</si>
  <si>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</si>
  <si>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</si>
  <si>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</si>
  <si>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</si>
  <si>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</si>
  <si>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</si>
  <si>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</si>
  <si>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</si>
  <si>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</si>
  <si>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</si>
  <si>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</si>
  <si>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</si>
  <si>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</si>
  <si>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</si>
  <si>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</si>
  <si>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</si>
  <si>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</si>
  <si>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</si>
  <si>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</si>
  <si>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</si>
  <si>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</si>
  <si>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</si>
  <si>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</si>
  <si>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</si>
  <si>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</si>
  <si>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</si>
  <si>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</si>
  <si>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</si>
  <si>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</si>
  <si>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</si>
  <si>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</si>
  <si>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</si>
  <si>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</si>
  <si>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</si>
  <si>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</si>
  <si>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</si>
  <si>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</si>
  <si>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</si>
  <si>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</si>
  <si>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</si>
  <si>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</si>
  <si>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</si>
  <si>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</si>
  <si>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</si>
  <si>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</si>
  <si>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</si>
  <si>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</si>
  <si>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</si>
  <si>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</si>
  <si>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</si>
  <si>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</si>
  <si>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</si>
  <si>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</si>
  <si>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</si>
  <si>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</si>
  <si>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</si>
  <si>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</si>
  <si>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</si>
  <si>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</si>
  <si>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</si>
  <si>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</si>
  <si>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</si>
  <si>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</si>
  <si>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</si>
  <si>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</si>
  <si>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</si>
  <si>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</si>
  <si>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</si>
  <si>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</si>
  <si>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</si>
  <si>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</si>
  <si>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</si>
  <si>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</si>
  <si>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</si>
  <si>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</si>
  <si>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</si>
  <si>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</si>
  <si>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</si>
  <si>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</si>
  <si>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</si>
  <si>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</si>
  <si>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</si>
  <si>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</si>
  <si>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</si>
  <si>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</si>
  <si>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</si>
  <si>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</si>
  <si>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</si>
  <si>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</si>
  <si>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</si>
  <si>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</si>
  <si>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</si>
  <si>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</si>
  <si>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</si>
  <si>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</si>
  <si>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</si>
  <si>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</si>
  <si>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</si>
  <si>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</si>
  <si>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</si>
  <si>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</si>
  <si>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</si>
  <si>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</si>
  <si>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</si>
  <si>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</si>
  <si>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</si>
  <si>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</si>
  <si>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</si>
  <si>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</si>
  <si>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</si>
  <si>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</si>
  <si>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</si>
  <si>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</si>
  <si>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</si>
  <si>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</si>
  <si>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</si>
  <si>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</si>
  <si>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</si>
  <si>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</si>
  <si>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</si>
  <si>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</si>
  <si>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</si>
  <si>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</si>
  <si>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</si>
  <si>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</si>
  <si>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</si>
  <si>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</si>
  <si>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</si>
  <si>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</si>
  <si>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</si>
  <si>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</si>
  <si>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</si>
  <si>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</si>
  <si>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</si>
  <si>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</si>
  <si>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</si>
  <si>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</si>
  <si>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</si>
  <si>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</si>
  <si>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</si>
  <si>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</si>
  <si>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</si>
  <si>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</si>
  <si>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</si>
  <si>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</si>
  <si>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</si>
  <si>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</si>
  <si>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</si>
  <si>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</si>
  <si>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</si>
  <si>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</si>
  <si>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</si>
  <si>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</si>
  <si>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</si>
  <si>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</si>
  <si>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</si>
  <si>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</si>
  <si>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</si>
  <si>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</si>
  <si>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</si>
  <si>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</si>
  <si>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</si>
  <si>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</si>
  <si>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</si>
  <si>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</si>
  <si>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</si>
  <si>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</si>
  <si>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</si>
  <si>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</si>
  <si>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</si>
  <si>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</si>
  <si>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</si>
  <si>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</si>
  <si>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</si>
  <si>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</si>
  <si>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</si>
  <si>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</si>
  <si>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</si>
  <si>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</si>
  <si>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</si>
  <si>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</si>
  <si>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</si>
  <si>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</si>
  <si>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</si>
  <si>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</si>
  <si>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</si>
  <si>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</si>
  <si>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</si>
  <si>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</si>
  <si>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</si>
  <si>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</si>
  <si>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</si>
  <si>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</si>
  <si>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</si>
  <si>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</si>
  <si>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</si>
  <si>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</si>
  <si>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</si>
  <si>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</si>
  <si>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</si>
  <si>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</si>
  <si>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</si>
  <si>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</si>
  <si>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</si>
  <si>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</si>
  <si>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</si>
  <si>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</si>
  <si>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</si>
  <si>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</si>
  <si>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</si>
  <si>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</si>
  <si>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</si>
  <si>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</si>
  <si>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</si>
  <si>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</si>
  <si>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</si>
  <si>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</si>
  <si>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</si>
  <si>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</si>
  <si>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</si>
  <si>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</si>
  <si>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</si>
  <si>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</si>
  <si>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</si>
  <si>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</si>
  <si>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</si>
  <si>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</si>
  <si>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</si>
  <si>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</si>
  <si>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</si>
  <si>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</si>
  <si>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</si>
  <si>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</si>
  <si>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</si>
  <si>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</si>
  <si>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</si>
  <si>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</si>
  <si>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</si>
  <si>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</si>
  <si>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</si>
  <si>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</si>
  <si>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</si>
  <si>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</si>
  <si>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</si>
  <si>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</si>
  <si>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</si>
  <si>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</si>
  <si>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</si>
  <si>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</si>
  <si>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</si>
  <si>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</si>
  <si>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</si>
  <si>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</si>
  <si>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</si>
  <si>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</si>
  <si>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</si>
  <si>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</si>
  <si>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</si>
  <si>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</si>
  <si>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</si>
  <si>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</si>
  <si>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</si>
  <si>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</si>
  <si>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</si>
  <si>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</si>
  <si>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</si>
  <si>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</si>
  <si>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</si>
  <si>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</si>
  <si>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</si>
  <si>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</si>
  <si>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</si>
  <si>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</si>
  <si>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</si>
  <si>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</si>
  <si>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</si>
  <si>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</si>
  <si>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</si>
  <si>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</si>
  <si>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</si>
  <si>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</si>
  <si>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</si>
  <si>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</si>
  <si>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</si>
  <si>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</si>
  <si>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</si>
  <si>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</si>
  <si>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</si>
  <si>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</si>
  <si>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</si>
  <si>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</si>
  <si>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</si>
  <si>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</si>
  <si>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</si>
  <si>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</si>
  <si>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</si>
  <si>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</si>
  <si>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</si>
  <si>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</si>
  <si>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</si>
  <si>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</si>
  <si>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</si>
  <si>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</si>
  <si>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</si>
  <si>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</si>
  <si>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</si>
  <si>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</si>
  <si>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</si>
  <si>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</si>
  <si>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</si>
  <si>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</si>
  <si>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</si>
  <si>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</si>
  <si>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</si>
  <si>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</si>
  <si>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</si>
  <si>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</si>
  <si>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</si>
  <si>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</si>
  <si>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</si>
  <si>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</si>
  <si>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</si>
  <si>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</si>
  <si>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</si>
  <si>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</si>
  <si>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</si>
  <si>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</si>
  <si>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</si>
  <si>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</si>
  <si>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</si>
  <si>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</si>
  <si>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</si>
  <si>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</si>
  <si>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</si>
  <si>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</si>
  <si>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</si>
  <si>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</si>
  <si>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</si>
  <si>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</si>
  <si>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</si>
  <si>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</si>
  <si>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</si>
  <si>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</si>
  <si>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</si>
  <si>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</si>
  <si>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</si>
  <si>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</si>
  <si>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</si>
  <si>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</si>
  <si>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</si>
  <si>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</si>
  <si>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</si>
  <si>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</si>
  <si>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</si>
  <si>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</si>
  <si>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</si>
  <si>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</si>
  <si>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</si>
  <si>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</si>
  <si>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</si>
  <si>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</si>
  <si>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</si>
  <si>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</si>
  <si>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</si>
  <si>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</si>
  <si>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</si>
  <si>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</si>
  <si>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</si>
  <si>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</si>
  <si>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</si>
  <si>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</si>
  <si>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</si>
  <si>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</si>
  <si>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</si>
  <si>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</si>
  <si>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</si>
  <si>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</si>
  <si>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</si>
  <si>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</si>
  <si>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</si>
  <si>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</si>
  <si>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</si>
  <si>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</si>
  <si>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</si>
  <si>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</si>
  <si>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</si>
  <si>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</si>
  <si>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</si>
  <si>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</si>
  <si>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</si>
  <si>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</si>
  <si>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</si>
  <si>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</si>
  <si>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</si>
  <si>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</si>
  <si>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</si>
  <si>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</si>
  <si>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</si>
  <si>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</si>
  <si>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</si>
  <si>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</si>
  <si>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</si>
  <si>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</si>
  <si>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</si>
  <si>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</si>
  <si>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</si>
  <si>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</si>
  <si>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</si>
  <si>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</si>
  <si>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</si>
  <si>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</si>
  <si>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</si>
  <si>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</si>
  <si>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</si>
  <si>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</si>
  <si>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</si>
  <si>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</si>
  <si>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</si>
  <si>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</si>
  <si>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</si>
  <si>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</si>
  <si>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</si>
  <si>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</si>
  <si>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</si>
  <si>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</si>
  <si>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</si>
  <si>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</si>
  <si>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</si>
  <si>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</si>
  <si>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</si>
  <si>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</si>
  <si>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</si>
  <si>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</si>
  <si>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</si>
  <si>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</si>
  <si>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</si>
  <si>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</si>
  <si>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</si>
  <si>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</si>
  <si>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</si>
  <si>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</si>
  <si>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</si>
  <si>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</si>
  <si>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</si>
  <si>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</si>
  <si>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</si>
  <si>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</si>
  <si>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</si>
  <si>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</si>
  <si>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</si>
  <si>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</si>
  <si>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</si>
  <si>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</si>
  <si>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</si>
  <si>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</si>
  <si>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</si>
  <si>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</si>
  <si>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</si>
  <si>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</si>
  <si>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</si>
  <si>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</si>
  <si>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</si>
  <si>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</si>
  <si>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</si>
  <si>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</si>
  <si>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</si>
  <si>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</si>
  <si>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</si>
  <si>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</si>
  <si>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</si>
  <si>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</si>
  <si>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</si>
  <si>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</si>
  <si>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</si>
  <si>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</si>
  <si>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</si>
  <si>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</si>
  <si>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</si>
  <si>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</si>
  <si>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</si>
  <si>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</si>
  <si>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</si>
  <si>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</si>
  <si>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</si>
  <si>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</si>
  <si>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</si>
  <si>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</si>
  <si>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</si>
  <si>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</si>
  <si>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</si>
  <si>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</si>
  <si>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</si>
  <si>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</si>
  <si>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</si>
  <si>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</si>
  <si>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</si>
  <si>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</si>
  <si>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</si>
  <si>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</si>
  <si>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</si>
  <si>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</si>
  <si>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</si>
  <si>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</si>
  <si>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</si>
  <si>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</si>
  <si>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</si>
  <si>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</si>
  <si>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</si>
  <si>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</si>
  <si>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</si>
  <si>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</si>
  <si>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</si>
  <si>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</si>
  <si>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</si>
  <si>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</si>
  <si>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</si>
  <si>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</si>
  <si>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</si>
  <si>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</si>
  <si>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</si>
  <si>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</si>
  <si>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</si>
  <si>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</si>
  <si>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</si>
  <si>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</si>
  <si>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</si>
  <si>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</si>
  <si>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</si>
  <si>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</si>
  <si>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</si>
  <si>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</si>
  <si>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</si>
  <si>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</si>
  <si>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</si>
  <si>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</si>
  <si>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</si>
  <si>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</si>
  <si>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</si>
  <si>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</si>
  <si>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</si>
  <si>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</si>
  <si>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</si>
  <si>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</si>
  <si>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</si>
  <si>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</si>
  <si>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</si>
  <si>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</si>
  <si>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</si>
  <si>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</si>
  <si>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</si>
  <si>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</si>
  <si>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</si>
  <si>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</si>
  <si>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</si>
  <si>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</si>
  <si>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</si>
  <si>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</si>
  <si>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</si>
  <si>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</si>
  <si>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</si>
  <si>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</si>
  <si>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</si>
  <si>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</si>
  <si>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</si>
  <si>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</si>
  <si>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</si>
  <si>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</si>
  <si>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</si>
  <si>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</si>
  <si>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</si>
  <si>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</si>
  <si>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</si>
  <si>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</si>
  <si>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</si>
  <si>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</si>
  <si>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</si>
  <si>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</si>
  <si>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</si>
  <si>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</si>
  <si>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</si>
  <si>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</si>
  <si>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</si>
  <si>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</si>
  <si>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</si>
  <si>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</si>
  <si>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</si>
  <si>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</si>
  <si>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</si>
  <si>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</si>
  <si>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</si>
  <si>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</si>
  <si>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</si>
  <si>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</si>
  <si>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</si>
  <si>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</si>
  <si>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</si>
  <si>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</si>
  <si>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</si>
  <si>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</si>
  <si>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</si>
  <si>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</si>
  <si>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</si>
  <si>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</si>
  <si>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</si>
  <si>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</si>
  <si>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</si>
  <si>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</si>
  <si>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</si>
  <si>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</si>
  <si>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</si>
  <si>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</si>
  <si>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</si>
  <si>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</si>
  <si>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</si>
  <si>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</si>
  <si>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</si>
  <si>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</si>
  <si>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</si>
  <si>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</si>
  <si>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</si>
  <si>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</si>
  <si>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</si>
  <si>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</si>
  <si>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</si>
  <si>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</si>
  <si>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</si>
  <si>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</si>
  <si>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</si>
  <si>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</si>
  <si>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</si>
  <si>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</si>
  <si>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</si>
  <si>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</si>
  <si>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</si>
  <si>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</si>
  <si>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</si>
  <si>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</si>
  <si>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</si>
  <si>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</si>
  <si>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</si>
  <si>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</si>
  <si>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</si>
  <si>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</si>
  <si>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</si>
  <si>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</si>
  <si>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</si>
  <si>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</si>
  <si>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</si>
  <si>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</si>
  <si>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</si>
  <si>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</si>
  <si>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</si>
  <si>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</si>
  <si>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</si>
  <si>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</si>
  <si>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</si>
  <si>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</si>
  <si>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</si>
  <si>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</si>
  <si>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</si>
  <si>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</si>
  <si>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</si>
  <si>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</si>
  <si>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</si>
  <si>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</si>
  <si>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</si>
  <si>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</si>
  <si>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</si>
  <si>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</si>
  <si>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</si>
  <si>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</si>
  <si>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</si>
  <si>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</si>
  <si>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</si>
  <si>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</si>
  <si>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</si>
  <si>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</si>
  <si>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</si>
  <si>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</si>
  <si>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</si>
  <si>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</si>
  <si>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</si>
  <si>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</si>
  <si>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</si>
  <si>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</si>
  <si>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</si>
  <si>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</si>
  <si>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</si>
  <si>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</si>
  <si>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</si>
  <si>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</si>
  <si>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</si>
  <si>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</si>
  <si>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</si>
  <si>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</si>
  <si>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</si>
  <si>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</si>
  <si>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</si>
  <si>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</si>
  <si>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</si>
  <si>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</si>
  <si>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</si>
  <si>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</si>
  <si>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</si>
  <si>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</si>
  <si>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</si>
  <si>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</si>
  <si>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</si>
  <si>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</si>
  <si>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</si>
  <si>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</si>
  <si>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</si>
  <si>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</si>
  <si>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</si>
  <si>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</si>
  <si>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</si>
  <si>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</si>
  <si>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</si>
  <si>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</si>
  <si>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</si>
  <si>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</si>
  <si>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</si>
  <si>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</si>
  <si>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</si>
  <si>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</si>
  <si>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</si>
  <si>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</si>
  <si>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</si>
  <si>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</si>
  <si>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</si>
  <si>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</si>
  <si>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</si>
  <si>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</si>
  <si>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</si>
  <si>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</si>
  <si>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</si>
  <si>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</si>
  <si>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</si>
  <si>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</si>
  <si>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</si>
  <si>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</si>
  <si>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</si>
  <si>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</si>
  <si>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</si>
  <si>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</si>
  <si>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</si>
  <si>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</si>
  <si>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</si>
  <si>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</si>
  <si>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</si>
  <si>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</si>
  <si>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</si>
  <si>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</si>
  <si>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</si>
  <si>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</si>
  <si>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</si>
  <si>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</si>
  <si>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</si>
  <si>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</si>
  <si>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</si>
  <si>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</si>
  <si>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</si>
  <si>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</si>
  <si>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</si>
  <si>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</si>
  <si>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</si>
  <si>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</si>
  <si>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</si>
  <si>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</si>
  <si>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</si>
  <si>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</si>
  <si>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</si>
  <si>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</si>
  <si>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</si>
  <si>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</si>
  <si>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</si>
  <si>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</si>
  <si>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</si>
  <si>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</si>
  <si>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</si>
  <si>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</si>
  <si>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</si>
  <si>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</si>
  <si>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</si>
  <si>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</si>
  <si>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</si>
  <si>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</si>
  <si>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</si>
  <si>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</si>
  <si>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</si>
  <si>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</si>
  <si>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</si>
  <si>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</si>
  <si>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</si>
  <si>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</si>
  <si>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</si>
  <si>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</si>
  <si>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</si>
  <si>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</si>
  <si>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</si>
  <si>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</si>
  <si>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</si>
  <si>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</si>
  <si>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</si>
  <si>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</si>
  <si>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</si>
  <si>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</si>
  <si>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</si>
  <si>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</si>
  <si>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</si>
  <si>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</si>
  <si>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</si>
  <si>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</si>
  <si>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</si>
  <si>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</si>
  <si>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</si>
  <si>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</si>
  <si>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</si>
  <si>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</si>
  <si>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</si>
  <si>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</si>
  <si>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</si>
  <si>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</si>
  <si>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</si>
  <si>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</si>
  <si>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</si>
  <si>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</si>
  <si>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</si>
  <si>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</si>
  <si>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</si>
  <si>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</si>
  <si>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</si>
  <si>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</si>
  <si>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</si>
  <si>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</si>
  <si>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</si>
  <si>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</si>
  <si>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</si>
  <si>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</si>
  <si>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</si>
  <si>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</si>
  <si>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</si>
  <si>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</si>
  <si>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</si>
  <si>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</si>
  <si>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</si>
  <si>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</si>
  <si>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</si>
  <si>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</si>
  <si>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</si>
  <si>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</si>
  <si>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</si>
  <si>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</si>
  <si>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</si>
  <si>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</si>
  <si>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</si>
  <si>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</si>
  <si>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</si>
  <si>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</si>
  <si>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</si>
  <si>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</si>
  <si>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</si>
  <si>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</si>
  <si>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</si>
  <si>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</si>
  <si>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</si>
  <si>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</si>
  <si>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</si>
  <si>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</si>
  <si>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</si>
  <si>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</si>
  <si>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</si>
  <si>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</si>
  <si>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</si>
  <si>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</si>
  <si>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</si>
  <si>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</si>
  <si>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</si>
  <si>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</si>
  <si>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</si>
  <si>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</si>
  <si>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</si>
  <si>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</si>
  <si>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</si>
  <si>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</si>
  <si>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</si>
  <si>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</si>
  <si>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</si>
  <si>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</si>
  <si>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</si>
  <si>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</si>
  <si>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</si>
  <si>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</si>
  <si>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</si>
  <si>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</si>
  <si>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</si>
  <si>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</si>
  <si>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</si>
  <si>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</si>
  <si>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</si>
  <si>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</si>
  <si>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</si>
  <si>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</si>
  <si>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</si>
  <si>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</si>
  <si>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</si>
  <si>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</si>
  <si>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</si>
  <si>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</si>
  <si>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</si>
  <si>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</si>
  <si>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</si>
  <si>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</si>
  <si>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</si>
  <si>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</si>
  <si>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</si>
  <si>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</si>
  <si>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</si>
  <si>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</si>
  <si>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</si>
  <si>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</si>
  <si>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</si>
  <si>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</si>
  <si>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</si>
  <si>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</si>
  <si>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</si>
  <si>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</si>
  <si>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</si>
  <si>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</si>
  <si>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</si>
  <si>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</si>
  <si>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</si>
  <si>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</si>
  <si>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</si>
  <si>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</si>
  <si>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</si>
  <si>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</si>
  <si>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</si>
  <si>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</si>
  <si>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</si>
  <si>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</si>
  <si>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</si>
  <si>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</si>
  <si>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</si>
  <si>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</si>
  <si>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</si>
  <si>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</si>
  <si>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</si>
  <si>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</si>
  <si>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</si>
  <si>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</si>
  <si>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</si>
  <si>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</si>
  <si>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</si>
  <si>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</si>
  <si>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</si>
  <si>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</si>
  <si>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</si>
  <si>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</si>
  <si>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</si>
  <si>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</si>
  <si>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</si>
  <si>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</si>
  <si>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</si>
  <si>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</si>
  <si>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</si>
  <si>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</si>
  <si>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</si>
  <si>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</si>
  <si>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</si>
  <si>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</si>
  <si>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</si>
  <si>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</si>
  <si>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</si>
  <si>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</si>
  <si>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</si>
  <si>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</si>
  <si>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</si>
  <si>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</si>
  <si>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</si>
  <si>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</si>
  <si>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</si>
  <si>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</si>
  <si>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</si>
  <si>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</si>
  <si>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</si>
  <si>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</si>
  <si>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</si>
  <si>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</si>
  <si>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</si>
  <si>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</si>
  <si>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</si>
  <si>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</si>
  <si>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</si>
  <si>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</si>
  <si>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</si>
  <si>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</si>
  <si>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</si>
  <si>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</si>
  <si>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</si>
  <si>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</si>
  <si>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</si>
  <si>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</si>
  <si>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</si>
  <si>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</si>
  <si>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</si>
  <si>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</si>
  <si>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</si>
  <si>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</si>
  <si>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</si>
  <si>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</si>
  <si>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</si>
  <si>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</si>
  <si>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</si>
  <si>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</si>
  <si>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</si>
  <si>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</si>
  <si>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</si>
  <si>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</si>
  <si>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</si>
  <si>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</si>
  <si>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</si>
  <si>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</si>
  <si>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</si>
  <si>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</si>
  <si>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</si>
  <si>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</si>
  <si>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</si>
  <si>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</si>
  <si>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</si>
  <si>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</si>
  <si>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</si>
  <si>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</si>
  <si>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</si>
  <si>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</si>
  <si>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</si>
  <si>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</si>
  <si>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</si>
  <si>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</si>
  <si>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</si>
  <si>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</si>
  <si>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</si>
  <si>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</si>
  <si>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</si>
  <si>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</si>
  <si>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</si>
  <si>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</si>
  <si>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</si>
  <si>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</si>
  <si>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</si>
  <si>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</si>
  <si>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</si>
  <si>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</si>
  <si>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</si>
  <si>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</si>
  <si>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</si>
  <si>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</si>
  <si>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</si>
  <si>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</si>
  <si>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</si>
  <si>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</si>
  <si>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</si>
  <si>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</si>
  <si>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</si>
  <si>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</si>
  <si>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</si>
  <si>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</si>
  <si>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</si>
  <si>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</si>
  <si>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</si>
  <si>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</si>
  <si>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</si>
  <si>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</si>
  <si>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</si>
  <si>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</si>
  <si>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</si>
  <si>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</si>
  <si>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</si>
  <si>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</si>
  <si>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</si>
  <si>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</si>
  <si>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</si>
  <si>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</si>
  <si>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</si>
  <si>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</si>
  <si>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</si>
  <si>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</si>
  <si>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</si>
  <si>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</si>
  <si>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</si>
  <si>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</si>
  <si>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</si>
  <si>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</si>
  <si>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</si>
  <si>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</si>
  <si>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</si>
  <si>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</si>
  <si>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</si>
  <si>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</si>
  <si>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</si>
  <si>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</si>
  <si>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</si>
  <si>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</si>
  <si>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</si>
  <si>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</si>
  <si>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</si>
  <si>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</si>
  <si>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</si>
  <si>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</si>
  <si>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</si>
  <si>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</si>
  <si>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</si>
  <si>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</si>
  <si>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</si>
  <si>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</si>
  <si>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</si>
  <si>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</si>
  <si>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</si>
  <si>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</si>
  <si>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</si>
  <si>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</si>
  <si>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</si>
  <si>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</si>
  <si>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</si>
  <si>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</si>
  <si>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</si>
  <si>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</si>
  <si>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</si>
  <si>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</si>
  <si>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</si>
  <si>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</si>
  <si>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</si>
  <si>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</si>
  <si>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</si>
  <si>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</si>
  <si>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</si>
  <si>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</si>
  <si>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</si>
  <si>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</si>
  <si>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</si>
  <si>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</si>
  <si>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</si>
  <si>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</si>
  <si>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</si>
  <si>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</si>
  <si>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</si>
  <si>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</si>
  <si>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</si>
  <si>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</si>
  <si>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</si>
  <si>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</si>
  <si>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</si>
  <si>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</si>
  <si>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</si>
  <si>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</si>
  <si>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</si>
  <si>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</si>
  <si>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</si>
  <si>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</si>
  <si>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</si>
  <si>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</si>
  <si>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</si>
  <si>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</si>
  <si>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</si>
  <si>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</si>
  <si>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</si>
  <si>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</si>
  <si>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</si>
  <si>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</si>
  <si>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</si>
  <si>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</si>
  <si>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</si>
  <si>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</si>
  <si>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</si>
  <si>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</si>
  <si>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</si>
  <si>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</si>
  <si>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</si>
  <si>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</si>
  <si>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</si>
  <si>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</si>
  <si>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</si>
  <si>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</si>
  <si>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</si>
  <si>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</si>
  <si>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</si>
  <si>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</si>
  <si>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</si>
  <si>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</si>
  <si>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</si>
  <si>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</si>
  <si>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</si>
  <si>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</si>
  <si>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</si>
  <si>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</si>
  <si>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</si>
  <si>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</si>
  <si>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</si>
  <si>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</si>
  <si>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</si>
  <si>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</si>
  <si>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</si>
  <si>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</si>
  <si>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</si>
  <si>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</si>
  <si>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</si>
  <si>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</si>
  <si>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</si>
  <si>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</si>
  <si>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</si>
  <si>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</si>
  <si>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</si>
  <si>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</si>
  <si>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</si>
  <si>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</si>
  <si>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</si>
  <si>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</si>
  <si>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</si>
  <si>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</si>
  <si>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</si>
  <si>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</si>
  <si>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</si>
  <si>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</si>
  <si>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</si>
  <si>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</si>
  <si>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</si>
  <si>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</si>
  <si>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</si>
  <si>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</si>
  <si>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</si>
  <si>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</si>
  <si>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</si>
  <si>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</si>
  <si>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</si>
  <si>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</si>
  <si>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</si>
  <si>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</si>
  <si>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</si>
  <si>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</si>
  <si>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</si>
  <si>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</si>
  <si>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</si>
  <si>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</si>
  <si>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</si>
  <si>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</si>
  <si>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</si>
  <si>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</si>
  <si>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</si>
  <si>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</si>
  <si>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</si>
  <si>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</si>
  <si>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</si>
  <si>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</si>
  <si>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</si>
  <si>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</si>
  <si>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</si>
  <si>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</si>
  <si>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</si>
  <si>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</si>
  <si>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</si>
  <si>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</si>
  <si>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</si>
  <si>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</si>
  <si>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</si>
  <si>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</si>
  <si>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</si>
  <si>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</si>
  <si>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</si>
  <si>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</si>
  <si>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</si>
  <si>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</si>
  <si>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</si>
  <si>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</si>
  <si>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</si>
  <si>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</si>
  <si>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</si>
  <si>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</si>
  <si>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</si>
  <si>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</si>
  <si>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</si>
  <si>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</si>
  <si>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</si>
  <si>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</si>
  <si>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</si>
  <si>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</si>
  <si>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</si>
  <si>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</si>
  <si>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</si>
  <si>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</si>
  <si>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</si>
  <si>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</si>
  <si>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</si>
  <si>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</si>
  <si>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</si>
  <si>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</si>
  <si>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</si>
  <si>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</si>
  <si>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</si>
  <si>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</si>
  <si>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</si>
  <si>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</si>
  <si>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</si>
  <si>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</si>
  <si>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</si>
  <si>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</si>
  <si>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</si>
  <si>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</si>
  <si>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</si>
  <si>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</si>
  <si>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</si>
  <si>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</si>
  <si>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</si>
  <si>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</si>
  <si>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</si>
  <si>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</si>
  <si>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</si>
  <si>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</si>
  <si>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</si>
  <si>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</si>
  <si>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</si>
  <si>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</si>
  <si>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</si>
  <si>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</si>
  <si>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</si>
  <si>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</si>
  <si>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</si>
  <si>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</si>
  <si>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</si>
  <si>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</si>
  <si>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</si>
  <si>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</si>
  <si>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</si>
  <si>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</si>
  <si>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</si>
  <si>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</si>
  <si>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</si>
  <si>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</si>
  <si>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</si>
  <si>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</si>
  <si>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</si>
  <si>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</si>
  <si>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</si>
  <si>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</si>
  <si>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</si>
  <si>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</si>
  <si>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</si>
  <si>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</si>
  <si>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</si>
  <si>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</si>
  <si>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</si>
  <si>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</si>
  <si>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</si>
  <si>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</si>
  <si>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</si>
  <si>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</si>
  <si>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</si>
  <si>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</si>
  <si>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</si>
  <si>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</si>
  <si>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</si>
  <si>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</si>
  <si>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</si>
  <si>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</si>
  <si>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</si>
  <si>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</si>
  <si>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</si>
  <si>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</si>
  <si>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</si>
  <si>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</si>
  <si>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</si>
  <si>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</si>
  <si>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</si>
  <si>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</si>
  <si>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</si>
  <si>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</si>
  <si>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</si>
  <si>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</si>
  <si>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</si>
  <si>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</si>
  <si>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</si>
  <si>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</si>
  <si>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</si>
  <si>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</si>
  <si>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</si>
  <si>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</si>
  <si>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</si>
  <si>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</si>
  <si>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</si>
  <si>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</si>
  <si>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</si>
  <si>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</si>
  <si>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</si>
  <si>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</si>
  <si>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</si>
  <si>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</si>
  <si>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</si>
  <si>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</si>
  <si>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</si>
  <si>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</si>
  <si>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</si>
  <si>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</si>
  <si>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</si>
  <si>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</si>
  <si>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</si>
  <si>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</si>
  <si>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</si>
  <si>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</si>
  <si>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</si>
  <si>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</si>
  <si>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</si>
  <si>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</si>
  <si>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</si>
  <si>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</si>
  <si>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</si>
  <si>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</si>
  <si>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</si>
  <si>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</si>
  <si>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</si>
  <si>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</si>
  <si>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</si>
  <si>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</si>
  <si>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</si>
  <si>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</si>
  <si>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</si>
  <si>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</si>
  <si>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</si>
  <si>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</si>
  <si>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</si>
  <si>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</si>
  <si>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</si>
  <si>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</si>
  <si>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</si>
  <si>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</si>
  <si>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</si>
  <si>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</si>
  <si>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</si>
  <si>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</si>
  <si>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</si>
  <si>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</si>
  <si>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</si>
  <si>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</si>
  <si>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</si>
  <si>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</si>
  <si>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</si>
  <si>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</si>
  <si>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</si>
  <si>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</si>
  <si>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</si>
  <si>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</si>
  <si>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</si>
  <si>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</si>
  <si>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</si>
  <si>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</si>
  <si>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</si>
  <si>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</si>
  <si>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</si>
  <si>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</si>
  <si>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</si>
  <si>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</si>
  <si>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</si>
  <si>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</si>
  <si>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</si>
  <si>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</si>
  <si>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</si>
  <si>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</si>
  <si>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</si>
  <si>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</si>
  <si>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</si>
  <si>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</si>
  <si>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</si>
  <si>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</si>
  <si>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</si>
  <si>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</si>
  <si>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</si>
  <si>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</si>
  <si>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</si>
  <si>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</si>
  <si>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</si>
  <si>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</si>
  <si>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</si>
  <si>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</si>
  <si>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</si>
  <si>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</si>
  <si>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</si>
  <si>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</si>
  <si>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</si>
  <si>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</si>
  <si>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</si>
  <si>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</si>
  <si>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</si>
  <si>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</si>
  <si>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</si>
  <si>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</si>
  <si>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</si>
  <si>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</si>
  <si>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</si>
  <si>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</si>
  <si>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</si>
  <si>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</si>
  <si>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</si>
  <si>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</si>
  <si>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</si>
  <si>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</si>
  <si>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</si>
  <si>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</si>
  <si>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</si>
  <si>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</si>
  <si>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</si>
  <si>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</si>
  <si>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</si>
  <si>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</si>
  <si>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</si>
  <si>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</si>
  <si>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</si>
  <si>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</si>
  <si>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</si>
  <si>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</si>
  <si>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</si>
  <si>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</si>
  <si>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</si>
  <si>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</si>
  <si>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</si>
  <si>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</si>
  <si>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</si>
  <si>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</si>
  <si>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</si>
  <si>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</si>
  <si>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</si>
  <si>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</si>
  <si>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</si>
  <si>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</si>
  <si>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</si>
  <si>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</si>
  <si>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</si>
  <si>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</si>
  <si>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</si>
  <si>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</si>
  <si>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</si>
  <si>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</si>
  <si>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</si>
  <si>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</si>
  <si>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</si>
  <si>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</si>
  <si>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</si>
  <si>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</si>
  <si>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</si>
  <si>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</si>
  <si>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</si>
  <si>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</si>
  <si>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</si>
  <si>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</si>
  <si>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</si>
  <si>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</si>
  <si>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</si>
  <si>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</si>
  <si>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</si>
  <si>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</si>
  <si>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</si>
  <si>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</si>
  <si>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</si>
  <si>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</si>
  <si>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</si>
  <si>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</si>
  <si>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</si>
  <si>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</si>
  <si>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</si>
  <si>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</si>
  <si>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</si>
  <si>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</si>
  <si>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</si>
  <si>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</si>
  <si>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</si>
  <si>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</si>
  <si>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</si>
  <si>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</si>
  <si>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</si>
  <si>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</si>
  <si>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</si>
  <si>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</si>
  <si>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</si>
  <si>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</si>
  <si>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</si>
  <si>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</si>
  <si>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</si>
  <si>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</si>
  <si>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</si>
  <si>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</si>
  <si>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</si>
  <si>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</si>
  <si>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</si>
  <si>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</si>
  <si>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</si>
  <si>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</si>
  <si>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</si>
  <si>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</si>
  <si>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</si>
  <si>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</si>
  <si>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</si>
  <si>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</si>
  <si>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</si>
  <si>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</si>
  <si>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</si>
  <si>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</si>
  <si>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</si>
  <si>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</si>
  <si>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</si>
  <si>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</si>
  <si>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</si>
  <si>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</si>
  <si>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</si>
  <si>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</si>
  <si>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</si>
  <si>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</si>
  <si>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</si>
  <si>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</si>
  <si>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</si>
  <si>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</si>
  <si>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</si>
  <si>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</si>
  <si>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</si>
  <si>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</si>
  <si>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</si>
  <si>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</si>
  <si>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</si>
  <si>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</si>
  <si>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</si>
  <si>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</si>
  <si>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</si>
  <si>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</si>
  <si>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</si>
  <si>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</si>
  <si>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</si>
  <si>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</si>
  <si>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</si>
  <si>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</si>
  <si>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</si>
  <si>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</si>
  <si>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</si>
  <si>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</si>
  <si>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</si>
  <si>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</si>
  <si>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</si>
  <si>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</si>
  <si>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</si>
  <si>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</si>
  <si>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</si>
  <si>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</si>
  <si>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</si>
  <si>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</si>
  <si>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</si>
  <si>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</si>
  <si>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</si>
  <si>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</si>
  <si>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</si>
  <si>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</si>
  <si>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</si>
  <si>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</si>
  <si>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</si>
  <si>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</si>
  <si>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</si>
  <si>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</si>
  <si>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</si>
  <si>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</si>
  <si>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</si>
  <si>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</si>
  <si>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</si>
  <si>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</si>
  <si>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</si>
  <si>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</si>
  <si>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</si>
  <si>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</si>
  <si>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</si>
  <si>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</si>
  <si>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</si>
  <si>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</si>
  <si>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</si>
  <si>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</si>
  <si>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</si>
  <si>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</si>
  <si>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</si>
  <si>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</si>
  <si>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</si>
  <si>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</si>
  <si>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</si>
  <si>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</si>
  <si>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</si>
  <si>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</si>
  <si>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</si>
  <si>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</si>
  <si>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</si>
  <si>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</si>
  <si>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</si>
  <si>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</si>
  <si>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</si>
  <si>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</si>
  <si>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</si>
  <si>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</si>
  <si>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</si>
  <si>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</si>
  <si>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</si>
  <si>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</si>
  <si>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</si>
  <si>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</si>
  <si>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</si>
  <si>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</si>
  <si>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</si>
  <si>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</si>
  <si>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</si>
  <si>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</si>
  <si>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</si>
  <si>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</si>
  <si>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</si>
  <si>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</si>
  <si>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</si>
  <si>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</si>
  <si>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</si>
  <si>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</si>
  <si>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</si>
  <si>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</si>
  <si>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</si>
  <si>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</si>
  <si>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</si>
  <si>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</si>
  <si>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</si>
  <si>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</si>
  <si>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</si>
  <si>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</si>
  <si>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</si>
  <si>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</si>
  <si>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</si>
  <si>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</si>
  <si>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</si>
  <si>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</si>
  <si>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</si>
  <si>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</si>
  <si>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</si>
  <si>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</si>
  <si>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</si>
  <si>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</si>
  <si>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</si>
  <si>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</si>
  <si>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</si>
  <si>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</si>
  <si>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</si>
  <si>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</si>
  <si>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</si>
  <si>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</si>
  <si>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</si>
  <si>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</si>
  <si>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</si>
  <si>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</si>
  <si>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</si>
  <si>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</si>
  <si>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</si>
  <si>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</si>
  <si>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</si>
  <si>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</si>
  <si>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</si>
  <si>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</si>
  <si>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</si>
  <si>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</si>
  <si>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</si>
  <si>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</si>
  <si>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</si>
  <si>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</si>
  <si>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</si>
  <si>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</si>
  <si>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</si>
  <si>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</si>
  <si>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</si>
  <si>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</si>
  <si>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</si>
  <si>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</si>
  <si>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</si>
  <si>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</si>
  <si>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</si>
  <si>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</si>
  <si>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</si>
  <si>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</si>
  <si>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</si>
  <si>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</si>
  <si>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</si>
  <si>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</si>
  <si>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</si>
  <si>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</si>
  <si>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</si>
  <si>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</si>
  <si>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</si>
  <si>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</si>
  <si>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</si>
  <si>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</si>
  <si>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</si>
  <si>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</si>
  <si>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</si>
  <si>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</si>
  <si>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</si>
  <si>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</si>
  <si>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</si>
  <si>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</si>
  <si>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</si>
  <si>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</si>
  <si>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</si>
  <si>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</si>
  <si>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</si>
  <si>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</si>
  <si>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</si>
  <si>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</si>
  <si>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</si>
  <si>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</si>
  <si>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</si>
  <si>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</si>
  <si>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</si>
  <si>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</si>
  <si>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</si>
  <si>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</si>
  <si>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</si>
  <si>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</si>
  <si>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</si>
  <si>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</si>
  <si>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</si>
  <si>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</si>
  <si>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</si>
  <si>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</si>
  <si>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</si>
  <si>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</si>
  <si>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</si>
  <si>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</si>
  <si>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</si>
  <si>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</si>
  <si>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</si>
  <si>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</si>
  <si>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</si>
  <si>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</si>
  <si>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</si>
  <si>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</si>
  <si>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</si>
  <si>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</si>
  <si>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</si>
  <si>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</si>
  <si>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</si>
  <si>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</si>
  <si>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</si>
  <si>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</si>
  <si>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</si>
  <si>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</si>
  <si>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</si>
  <si>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</si>
  <si>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</si>
  <si>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</si>
  <si>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</si>
  <si>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</si>
  <si>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</si>
  <si>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</si>
  <si>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</si>
  <si>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</si>
  <si>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</si>
  <si>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</si>
  <si>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</si>
  <si>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</si>
  <si>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</si>
  <si>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</si>
  <si>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</si>
  <si>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</si>
  <si>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</si>
  <si>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</si>
  <si>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</si>
  <si>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</si>
  <si>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</si>
  <si>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</si>
  <si>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</si>
  <si>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</si>
  <si>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</si>
  <si>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</si>
  <si>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</si>
  <si>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</si>
  <si>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</si>
  <si>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</si>
  <si>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</si>
  <si>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</si>
  <si>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</si>
  <si>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</si>
  <si>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</si>
  <si>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</si>
  <si>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</si>
  <si>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</si>
  <si>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</si>
  <si>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</si>
  <si>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</si>
  <si>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</si>
  <si>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</si>
  <si>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</si>
  <si>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</si>
  <si>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</si>
  <si>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</si>
  <si>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</si>
  <si>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</si>
  <si>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</si>
  <si>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</si>
  <si>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</si>
  <si>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</si>
  <si>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</si>
  <si>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</si>
  <si>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</si>
  <si>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</si>
  <si>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</si>
  <si>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</si>
  <si>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</si>
  <si>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</si>
  <si>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</si>
  <si>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</si>
  <si>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</si>
  <si>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</si>
  <si>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</si>
  <si>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</si>
  <si>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</si>
  <si>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</si>
  <si>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</si>
  <si>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</si>
  <si>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</si>
  <si>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</si>
  <si>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</si>
  <si>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</si>
  <si>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</si>
  <si>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</si>
  <si>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</si>
  <si>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</si>
  <si>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</si>
  <si>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</si>
  <si>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</si>
  <si>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</si>
  <si>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</si>
  <si>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</si>
  <si>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</si>
  <si>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</si>
  <si>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</si>
  <si>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</si>
  <si>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</si>
  <si>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</si>
  <si>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</si>
  <si>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</si>
  <si>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</si>
  <si>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</si>
  <si>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</si>
  <si>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</si>
  <si>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</si>
  <si>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</si>
  <si>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</si>
  <si>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</si>
  <si>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</si>
  <si>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</si>
  <si>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</si>
  <si>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</si>
  <si>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</si>
  <si>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</si>
  <si>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</si>
  <si>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</si>
  <si>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</si>
  <si>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</si>
  <si>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</si>
  <si>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</si>
  <si>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</si>
  <si>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</si>
  <si>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</si>
  <si>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</si>
  <si>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</si>
  <si>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</si>
  <si>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</si>
  <si>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</si>
  <si>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</si>
  <si>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</si>
  <si>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</si>
  <si>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</si>
  <si>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</si>
  <si>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</si>
  <si>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</si>
  <si>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</si>
  <si>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</si>
  <si>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</si>
  <si>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</si>
  <si>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</si>
  <si>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</si>
  <si>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</si>
  <si>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</si>
  <si>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</si>
  <si>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</si>
  <si>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</si>
  <si>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</si>
  <si>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</si>
  <si>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</si>
  <si>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</si>
  <si>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</si>
  <si>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</si>
  <si>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</si>
  <si>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</si>
  <si>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</si>
  <si>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</si>
  <si>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</si>
  <si>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</si>
  <si>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</si>
  <si>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</si>
  <si>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</si>
  <si>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</si>
  <si>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</si>
  <si>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</si>
  <si>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</si>
  <si>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</si>
  <si>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</si>
  <si>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</si>
  <si>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</si>
  <si>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</si>
  <si>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</si>
  <si>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</si>
  <si>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</si>
  <si>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</si>
  <si>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</si>
  <si>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</si>
  <si>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</si>
  <si>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</si>
  <si>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</si>
  <si>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</si>
  <si>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</si>
  <si>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</si>
  <si>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</si>
  <si>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</si>
  <si>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</si>
  <si>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</si>
  <si>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</si>
  <si>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</si>
  <si>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</si>
  <si>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</si>
  <si>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</si>
  <si>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</si>
  <si>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</si>
  <si>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</si>
  <si>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</si>
  <si>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</si>
  <si>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</si>
  <si>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</si>
  <si>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</si>
  <si>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</si>
  <si>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</si>
  <si>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</si>
  <si>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</si>
  <si>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</si>
  <si>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</si>
  <si>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</si>
  <si>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</si>
  <si>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</si>
  <si>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</si>
  <si>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</si>
  <si>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</si>
  <si>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</si>
  <si>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</si>
  <si>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</si>
  <si>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</si>
  <si>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</si>
  <si>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</si>
  <si>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</si>
  <si>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</si>
  <si>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</si>
  <si>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</si>
  <si>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</si>
  <si>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</si>
  <si>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</si>
  <si>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</si>
  <si>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</si>
  <si>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</si>
  <si>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</si>
  <si>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</si>
  <si>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</si>
  <si>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</si>
  <si>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</si>
  <si>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</si>
  <si>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</si>
  <si>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</si>
  <si>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</si>
  <si>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</si>
  <si>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</si>
  <si>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</si>
  <si>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</si>
  <si>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</si>
  <si>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</si>
  <si>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</si>
  <si>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</si>
  <si>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</si>
  <si>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</si>
  <si>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</si>
  <si>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</si>
  <si>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</si>
  <si>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</si>
  <si>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</si>
  <si>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</si>
  <si>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</si>
  <si>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</si>
  <si>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</si>
  <si>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</si>
  <si>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</si>
  <si>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</si>
  <si>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</si>
  <si>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</si>
  <si>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</si>
  <si>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</si>
  <si>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</si>
  <si>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</si>
  <si>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</si>
  <si>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</si>
  <si>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</si>
  <si>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</si>
  <si>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</si>
  <si>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</si>
  <si>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</si>
  <si>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</si>
  <si>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</si>
  <si>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</si>
  <si>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</si>
  <si>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</si>
  <si>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</si>
  <si>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</si>
  <si>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</si>
  <si>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</si>
  <si>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</si>
  <si>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</si>
  <si>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</si>
  <si>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</si>
  <si>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</si>
  <si>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</si>
  <si>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</si>
  <si>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</si>
  <si>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</si>
  <si>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</si>
  <si>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</si>
  <si>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</si>
  <si>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</si>
  <si>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</si>
  <si>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</si>
  <si>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</si>
  <si>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</si>
  <si>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</si>
  <si>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</si>
  <si>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</si>
  <si>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</si>
  <si>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</si>
  <si>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</si>
  <si>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</si>
  <si>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</si>
  <si>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</si>
  <si>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</si>
  <si>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</si>
  <si>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</si>
  <si>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</si>
  <si>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</si>
  <si>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</si>
  <si>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</si>
  <si>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</si>
  <si>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</si>
  <si>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</si>
  <si>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</si>
  <si>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</si>
  <si>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</si>
  <si>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</si>
  <si>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</si>
  <si>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</si>
  <si>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</si>
  <si>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</si>
  <si>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</si>
  <si>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</si>
  <si>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</si>
  <si>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</si>
  <si>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</si>
  <si>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</si>
  <si>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</si>
  <si>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</si>
  <si>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</si>
  <si>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</si>
  <si>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</si>
  <si>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</si>
  <si>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</si>
  <si>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</si>
  <si>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</si>
  <si>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</si>
  <si>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</si>
  <si>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</si>
  <si>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</si>
  <si>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</si>
  <si>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</si>
  <si>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</si>
  <si>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</si>
  <si>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</si>
  <si>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</si>
  <si>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</si>
  <si>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</si>
  <si>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</si>
  <si>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</si>
  <si>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</si>
  <si>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</si>
  <si>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</si>
  <si>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</si>
  <si>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</si>
  <si>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</si>
  <si>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</si>
  <si>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</si>
  <si>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</si>
  <si>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</si>
  <si>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</si>
  <si>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</si>
  <si>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</si>
  <si>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</si>
  <si>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</si>
  <si>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</si>
  <si>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</si>
  <si>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</si>
  <si>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</si>
  <si>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</si>
  <si>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</si>
  <si>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</si>
  <si>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</si>
  <si>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</si>
  <si>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</si>
  <si>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</si>
  <si>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</si>
  <si>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</si>
  <si>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</si>
  <si>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</si>
  <si>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</si>
  <si>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</si>
  <si>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</si>
  <si>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</si>
  <si>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</si>
  <si>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</si>
  <si>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</si>
  <si>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</si>
  <si>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</si>
  <si>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</si>
  <si>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</si>
  <si>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</si>
  <si>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</si>
  <si>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</si>
  <si>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</si>
  <si>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</si>
  <si>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</si>
  <si>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</si>
  <si>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</si>
  <si>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</si>
  <si>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</si>
  <si>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</si>
  <si>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</si>
  <si>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</si>
  <si>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</si>
  <si>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</si>
  <si>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</si>
  <si>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</si>
  <si>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</si>
  <si>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</si>
  <si>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</si>
  <si>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</si>
  <si>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</si>
  <si>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</si>
  <si>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</si>
  <si>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</si>
  <si>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</si>
  <si>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</si>
  <si>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</si>
  <si>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</si>
  <si>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</si>
  <si>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</si>
  <si>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</si>
  <si>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</si>
  <si>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</si>
  <si>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</si>
  <si>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</si>
  <si>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</si>
  <si>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</si>
  <si>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</si>
  <si>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</si>
  <si>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</si>
  <si>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</si>
  <si>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</si>
  <si>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</si>
  <si>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</si>
  <si>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</si>
  <si>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</si>
  <si>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</si>
  <si>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</si>
  <si>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</si>
  <si>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</si>
  <si>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</si>
  <si>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</si>
  <si>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</si>
  <si>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</si>
  <si>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</si>
  <si>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</si>
  <si>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</si>
  <si>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</si>
  <si>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</si>
  <si>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</si>
  <si>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</si>
  <si>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</si>
  <si>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</si>
  <si>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</si>
  <si>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</si>
  <si>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</si>
  <si>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</si>
  <si>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</si>
  <si>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</si>
  <si>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</si>
  <si>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</si>
  <si>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</si>
  <si>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</si>
  <si>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</si>
  <si>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</si>
  <si>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</si>
  <si>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</si>
  <si>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</si>
  <si>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</si>
  <si>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</si>
  <si>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</si>
  <si>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</si>
  <si>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</si>
  <si>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</si>
  <si>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</si>
  <si>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</si>
  <si>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</si>
  <si>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</si>
  <si>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</si>
  <si>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</si>
  <si>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</si>
  <si>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</si>
  <si>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</si>
  <si>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</si>
  <si>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</si>
  <si>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</si>
  <si>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</si>
  <si>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</si>
  <si>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</si>
  <si>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</si>
  <si>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</si>
  <si>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</si>
  <si>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</si>
  <si>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</si>
  <si>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</si>
  <si>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</si>
  <si>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</si>
  <si>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</si>
  <si>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</si>
  <si>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</si>
  <si>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</si>
  <si>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</si>
  <si>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</si>
  <si>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</si>
  <si>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</si>
  <si>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</si>
  <si>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</si>
  <si>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</si>
  <si>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</si>
  <si>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</si>
  <si>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</si>
  <si>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</si>
  <si>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</si>
  <si>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</si>
  <si>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</si>
  <si>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</si>
  <si>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</si>
  <si>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</si>
  <si>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</si>
  <si>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</si>
  <si>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</si>
  <si>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</si>
  <si>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</si>
  <si>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</si>
  <si>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</si>
  <si>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</si>
  <si>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</si>
  <si>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</si>
  <si>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</si>
  <si>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</si>
  <si>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</si>
  <si>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</si>
  <si>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</si>
  <si>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</si>
  <si>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</si>
  <si>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</si>
  <si>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</si>
  <si>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</si>
  <si>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</si>
  <si>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</si>
  <si>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</si>
  <si>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</si>
  <si>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</si>
  <si>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</si>
  <si>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</si>
  <si>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</si>
  <si>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</si>
  <si>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</si>
  <si>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</si>
  <si>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</si>
  <si>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</si>
  <si>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</si>
  <si>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</si>
  <si>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</si>
  <si>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</si>
  <si>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</si>
  <si>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</si>
  <si>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</si>
  <si>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</si>
  <si>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</si>
  <si>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</si>
  <si>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</si>
  <si>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</si>
  <si>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</si>
  <si>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</si>
  <si>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</si>
  <si>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</si>
  <si>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</si>
  <si>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</si>
  <si>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</si>
  <si>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</si>
  <si>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</si>
  <si>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</si>
  <si>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</si>
  <si>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</si>
  <si>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</si>
  <si>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</si>
  <si>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</si>
  <si>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</si>
  <si>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</si>
  <si>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</si>
  <si>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</si>
  <si>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</si>
  <si>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</si>
  <si>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</si>
  <si>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</si>
  <si>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</si>
  <si>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</si>
  <si>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</si>
  <si>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</si>
  <si>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</si>
  <si>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</si>
  <si>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</si>
  <si>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</si>
  <si>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</si>
  <si>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</si>
  <si>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</si>
  <si>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</si>
  <si>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</si>
  <si>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</si>
  <si>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</si>
  <si>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</si>
  <si>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</si>
  <si>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</si>
  <si>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</si>
  <si>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</si>
  <si>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</si>
  <si>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</si>
  <si>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</si>
  <si>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</si>
  <si>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</si>
  <si>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</si>
  <si>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</si>
  <si>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</si>
  <si>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</si>
  <si>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</si>
  <si>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</si>
  <si>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</si>
  <si>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</si>
  <si>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</si>
  <si>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</si>
  <si>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</si>
  <si>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</si>
  <si>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</si>
  <si>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</si>
  <si>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</si>
  <si>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</si>
  <si>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</si>
  <si>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</si>
  <si>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</si>
  <si>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</si>
  <si>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</si>
  <si>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</si>
  <si>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</si>
  <si>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</si>
  <si>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</si>
  <si>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</si>
  <si>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</si>
  <si>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</si>
  <si>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</si>
  <si>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</si>
  <si>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</si>
  <si>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</si>
  <si>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</si>
  <si>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</si>
  <si>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</si>
  <si>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</si>
  <si>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</si>
  <si>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</si>
  <si>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</si>
  <si>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</si>
  <si>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</si>
  <si>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</si>
  <si>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</si>
  <si>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</si>
  <si>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</si>
  <si>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</si>
  <si>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</si>
  <si>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</si>
  <si>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</si>
  <si>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</si>
  <si>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</si>
  <si>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</si>
  <si>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</si>
  <si>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</si>
  <si>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</si>
  <si>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</si>
  <si>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</si>
  <si>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</si>
  <si>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</si>
  <si>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</si>
  <si>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</si>
  <si>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</si>
  <si>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</si>
  <si>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</si>
  <si>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</si>
  <si>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</si>
  <si>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</si>
  <si>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</si>
  <si>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</si>
  <si>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</si>
  <si>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</si>
  <si>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</si>
  <si>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</si>
  <si>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</si>
  <si>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</si>
  <si>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</si>
  <si>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</si>
  <si>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</si>
  <si>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</si>
  <si>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</si>
  <si>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</si>
  <si>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</si>
  <si>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</si>
  <si>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</si>
  <si>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</si>
  <si>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</si>
  <si>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</si>
  <si>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</si>
  <si>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</si>
  <si>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</si>
  <si>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</si>
  <si>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</si>
  <si>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</si>
  <si>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</si>
  <si>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</si>
  <si>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</si>
  <si>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</si>
  <si>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</si>
  <si>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</si>
  <si>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</si>
  <si>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</si>
  <si>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</si>
  <si>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</si>
  <si>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</si>
  <si>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</si>
  <si>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</si>
  <si>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</si>
  <si>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</si>
  <si>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</si>
  <si>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</si>
  <si>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</si>
  <si>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</si>
  <si>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</si>
  <si>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</si>
  <si>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</si>
  <si>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</si>
  <si>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</si>
  <si>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</si>
  <si>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</si>
  <si>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</si>
  <si>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</si>
  <si>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</si>
  <si>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</si>
  <si>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</si>
  <si>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</si>
  <si>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</si>
  <si>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</si>
  <si>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</si>
  <si>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</si>
  <si>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</si>
  <si>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</si>
  <si>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</si>
  <si>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</si>
  <si>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</si>
  <si>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</si>
  <si>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</si>
  <si>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</si>
  <si>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</si>
  <si>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</si>
  <si>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</si>
  <si>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</si>
  <si>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</si>
  <si>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</si>
  <si>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</si>
  <si>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</si>
  <si>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</si>
  <si>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</si>
  <si>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</si>
  <si>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</si>
  <si>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</si>
  <si>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</si>
  <si>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</si>
  <si>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</si>
  <si>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</si>
  <si>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</si>
  <si>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</si>
  <si>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</si>
  <si>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</si>
  <si>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</si>
  <si>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</si>
  <si>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</si>
  <si>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</si>
  <si>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</si>
  <si>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</si>
  <si>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</si>
  <si>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</si>
  <si>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</si>
  <si>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</si>
  <si>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</si>
  <si>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</si>
  <si>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</si>
  <si>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</si>
  <si>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</si>
  <si>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</si>
  <si>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</si>
  <si>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</si>
  <si>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</si>
  <si>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</si>
  <si>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</si>
  <si>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</si>
  <si>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</si>
  <si>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</si>
  <si>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</si>
  <si>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</si>
  <si>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</si>
  <si>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</si>
  <si>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</si>
  <si>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</si>
  <si>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</si>
  <si>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</si>
  <si>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</si>
  <si>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</si>
  <si>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</si>
  <si>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</si>
  <si>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</si>
  <si>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</si>
  <si>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</si>
  <si>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</si>
  <si>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</si>
  <si>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</si>
  <si>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</si>
  <si>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</si>
  <si>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</si>
  <si>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</si>
  <si>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</si>
  <si>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</si>
  <si>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</si>
  <si>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</si>
  <si>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</si>
  <si>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</si>
  <si>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</si>
  <si>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</si>
  <si>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</si>
  <si>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</si>
  <si>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</si>
  <si>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</si>
  <si>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</si>
  <si>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</si>
  <si>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</si>
  <si>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</si>
  <si>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</si>
  <si>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</si>
  <si>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</si>
  <si>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</si>
  <si>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</si>
  <si>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</si>
  <si>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</si>
  <si>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</si>
  <si>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</si>
  <si>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</si>
  <si>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</si>
  <si>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</si>
  <si>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</si>
  <si>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</si>
  <si>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</si>
  <si>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</si>
  <si>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</si>
  <si>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</si>
  <si>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</si>
  <si>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</si>
  <si>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</si>
  <si>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</si>
  <si>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</si>
  <si>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</si>
  <si>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</si>
  <si>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</si>
  <si>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</si>
  <si>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</si>
  <si>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</si>
  <si>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</si>
  <si>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</si>
  <si>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</si>
  <si>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</si>
  <si>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</si>
  <si>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</si>
  <si>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</si>
  <si>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</si>
  <si>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</si>
  <si>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</si>
  <si>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</si>
  <si>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</si>
  <si>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</si>
  <si>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</si>
  <si>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</si>
  <si>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</si>
  <si>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</si>
  <si>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</si>
  <si>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</si>
  <si>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</si>
  <si>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</si>
  <si>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</si>
  <si>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</si>
  <si>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</si>
  <si>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</si>
  <si>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</si>
  <si>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</si>
  <si>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</si>
  <si>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</si>
  <si>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</si>
  <si>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</si>
  <si>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</si>
  <si>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</si>
  <si>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</si>
  <si>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</si>
  <si>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</si>
  <si>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</si>
  <si>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</si>
  <si>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</si>
  <si>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</si>
  <si>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</si>
  <si>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</si>
  <si>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</si>
  <si>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</si>
  <si>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</si>
  <si>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</si>
  <si>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</si>
  <si>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</si>
  <si>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</si>
  <si>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</si>
  <si>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</si>
  <si>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</si>
  <si>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</si>
  <si>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</si>
  <si>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</si>
  <si>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</si>
  <si>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</si>
  <si>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</si>
  <si>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</si>
  <si>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</si>
  <si>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</si>
  <si>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</si>
  <si>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</si>
  <si>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</si>
  <si>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</si>
  <si>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</si>
  <si>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</si>
  <si>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</si>
  <si>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</si>
  <si>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</si>
  <si>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</si>
  <si>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</si>
  <si>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</si>
  <si>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</si>
  <si>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</si>
  <si>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</si>
  <si>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</si>
  <si>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</si>
  <si>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</si>
  <si>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</si>
  <si>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</si>
  <si>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</si>
  <si>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</si>
  <si>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</si>
  <si>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</si>
  <si>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</si>
  <si>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</si>
  <si>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</si>
  <si>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</si>
  <si>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</si>
  <si>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</si>
  <si>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</si>
  <si>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</si>
  <si>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</si>
  <si>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</si>
  <si>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</si>
  <si>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</si>
  <si>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</si>
  <si>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</si>
  <si>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</si>
  <si>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</si>
  <si>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</si>
  <si>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</si>
  <si>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</si>
  <si>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</si>
  <si>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</si>
  <si>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</si>
  <si>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</si>
  <si>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</si>
  <si>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</si>
  <si>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</si>
  <si>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</si>
  <si>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</si>
  <si>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</si>
  <si>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</si>
  <si>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</si>
  <si>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</si>
  <si>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</si>
  <si>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</si>
  <si>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</si>
  <si>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</si>
  <si>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</si>
  <si>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</si>
  <si>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</si>
  <si>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</si>
  <si>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</si>
  <si>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</si>
  <si>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</si>
  <si>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</si>
  <si>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</si>
  <si>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</si>
  <si>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</si>
  <si>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</si>
  <si>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</si>
  <si>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</si>
  <si>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</si>
  <si>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</si>
  <si>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</si>
  <si>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</si>
  <si>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</si>
  <si>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</si>
  <si>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</si>
  <si>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</si>
  <si>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</si>
  <si>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</si>
  <si>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</si>
  <si>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</si>
  <si>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</si>
  <si>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</si>
  <si>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</si>
  <si>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</si>
  <si>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</si>
  <si>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</si>
  <si>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</si>
  <si>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</si>
  <si>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</si>
  <si>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</si>
  <si>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</si>
  <si>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</si>
  <si>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</si>
  <si>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</si>
  <si>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</si>
  <si>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</si>
  <si>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</si>
  <si>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</si>
  <si>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</si>
  <si>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</si>
  <si>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</si>
  <si>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</si>
  <si>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</si>
  <si>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</si>
  <si>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</si>
  <si>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</si>
  <si>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</si>
  <si>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</si>
  <si>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</si>
  <si>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</si>
  <si>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</si>
  <si>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</si>
  <si>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</si>
  <si>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</si>
  <si>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</si>
  <si>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</si>
  <si>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</si>
  <si>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</si>
  <si>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</si>
  <si>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</si>
  <si>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</si>
  <si>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</si>
  <si>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</si>
  <si>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</si>
  <si>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</si>
  <si>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</si>
  <si>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</si>
  <si>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</si>
  <si>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</si>
  <si>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</si>
  <si>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</si>
  <si>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</si>
  <si>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</si>
  <si>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</si>
  <si>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</si>
  <si>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</si>
  <si>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</si>
  <si>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</si>
  <si>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</si>
  <si>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</si>
  <si>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</si>
  <si>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</si>
  <si>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</si>
  <si>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</si>
  <si>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</si>
  <si>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</si>
  <si>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</si>
  <si>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</si>
  <si>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</si>
  <si>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</si>
  <si>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</si>
  <si>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</si>
  <si>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</si>
  <si>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</si>
  <si>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</si>
  <si>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</si>
  <si>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</si>
  <si>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</si>
  <si>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</si>
  <si>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</si>
  <si>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</si>
  <si>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</si>
  <si>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</si>
  <si>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</si>
  <si>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</si>
  <si>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</si>
  <si>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</si>
  <si>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</si>
  <si>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</si>
  <si>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</si>
  <si>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</si>
  <si>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</si>
  <si>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</si>
  <si>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</si>
  <si>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</si>
  <si>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</si>
  <si>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</si>
  <si>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</si>
  <si>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</si>
  <si>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</si>
  <si>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</si>
  <si>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</si>
  <si>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</si>
  <si>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</si>
  <si>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</si>
  <si>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</si>
  <si>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</si>
  <si>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</si>
  <si>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</si>
  <si>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</si>
  <si>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</si>
  <si>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</si>
  <si>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</si>
  <si>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</si>
  <si>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</si>
  <si>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</si>
  <si>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</si>
  <si>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</si>
  <si>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</si>
  <si>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</si>
  <si>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</si>
  <si>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</si>
  <si>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</si>
  <si>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</si>
  <si>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</si>
  <si>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</si>
  <si>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</si>
  <si>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</si>
  <si>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</si>
  <si>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</si>
  <si>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</si>
  <si>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</si>
  <si>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</si>
  <si>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</si>
  <si>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</si>
  <si>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</si>
  <si>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</si>
  <si>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</si>
  <si>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</si>
  <si>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</si>
  <si>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</si>
  <si>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</si>
  <si>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</si>
  <si>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</si>
  <si>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</si>
  <si>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</si>
  <si>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</si>
  <si>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</si>
  <si>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</si>
  <si>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</si>
  <si>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</si>
  <si>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</si>
  <si>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</si>
  <si>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</si>
  <si>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</si>
  <si>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</si>
  <si>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</si>
  <si>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</si>
  <si>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</si>
  <si>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</si>
  <si>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</si>
  <si>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</si>
  <si>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</si>
  <si>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</si>
  <si>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</si>
  <si>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</si>
  <si>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</si>
  <si>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</si>
  <si>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</si>
  <si>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</si>
  <si>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</si>
  <si>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</si>
  <si>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</si>
  <si>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</si>
  <si>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</si>
  <si>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</si>
  <si>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</si>
  <si>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</si>
  <si>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</si>
  <si>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</si>
  <si>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</si>
  <si>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</si>
  <si>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</si>
  <si>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</si>
  <si>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</si>
  <si>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</si>
  <si>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</si>
  <si>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</si>
  <si>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</si>
  <si>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</si>
  <si>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</si>
  <si>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</si>
  <si>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</si>
  <si>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</si>
  <si>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</si>
  <si>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</si>
  <si>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</si>
  <si>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</si>
  <si>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</si>
  <si>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</si>
  <si>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</si>
  <si>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</si>
  <si>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</si>
  <si>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</si>
  <si>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</si>
  <si>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</si>
  <si>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</si>
  <si>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</si>
  <si>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</si>
  <si>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</si>
  <si>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</si>
  <si>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</si>
  <si>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</si>
  <si>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</si>
  <si>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</si>
  <si>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</si>
  <si>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</si>
  <si>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</si>
  <si>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</si>
  <si>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</si>
  <si>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</si>
  <si>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</si>
  <si>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</si>
  <si>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</si>
  <si>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</si>
  <si>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</si>
  <si>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</si>
  <si>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</si>
  <si>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</si>
  <si>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</si>
  <si>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</si>
  <si>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</si>
  <si>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</si>
  <si>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</si>
  <si>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</si>
  <si>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</si>
  <si>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</si>
  <si>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</si>
  <si>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</si>
  <si>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</si>
  <si>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</si>
  <si>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</si>
  <si>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</si>
  <si>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</si>
  <si>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</si>
  <si>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</si>
  <si>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</si>
  <si>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</si>
  <si>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</si>
  <si>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</si>
  <si>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</si>
  <si>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</si>
  <si>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</si>
  <si>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</si>
  <si>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</si>
  <si>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</si>
  <si>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</si>
  <si>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</si>
  <si>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</si>
  <si>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</si>
  <si>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</si>
  <si>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</si>
  <si>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</si>
  <si>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</si>
  <si>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</si>
  <si>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</si>
  <si>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</si>
  <si>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</si>
  <si>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</si>
  <si>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</si>
  <si>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</si>
  <si>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</si>
  <si>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</si>
  <si>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</si>
  <si>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</si>
  <si>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</si>
  <si>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</si>
  <si>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</si>
  <si>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</si>
  <si>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</si>
  <si>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</si>
  <si>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</si>
  <si>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</si>
  <si>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</si>
  <si>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</si>
  <si>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</si>
  <si>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</si>
  <si>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</si>
  <si>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</si>
  <si>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</si>
  <si>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</si>
  <si>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</si>
  <si>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</si>
  <si>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</si>
  <si>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</si>
  <si>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</si>
  <si>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</si>
  <si>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</si>
  <si>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</si>
  <si>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</si>
  <si>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</si>
  <si>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</si>
  <si>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</si>
  <si>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</si>
  <si>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</si>
  <si>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</si>
  <si>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</si>
  <si>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</si>
  <si>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</si>
  <si>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</si>
  <si>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</si>
  <si>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</si>
  <si>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</si>
  <si>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</si>
  <si>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</si>
  <si>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</si>
  <si>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</si>
  <si>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</si>
  <si>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</si>
  <si>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</si>
  <si>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</si>
  <si>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</si>
  <si>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</si>
  <si>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</si>
  <si>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</si>
  <si>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</si>
  <si>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</si>
  <si>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</si>
  <si>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</si>
  <si>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</si>
  <si>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</si>
  <si>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</si>
  <si>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</si>
  <si>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</si>
  <si>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</si>
  <si>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</si>
  <si>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</si>
  <si>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</si>
  <si>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</si>
  <si>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</si>
  <si>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</si>
  <si>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</si>
  <si>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</si>
  <si>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</si>
  <si>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</si>
  <si>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</si>
  <si>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</si>
  <si>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</si>
  <si>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</si>
  <si>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</si>
  <si>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</si>
  <si>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</si>
  <si>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</si>
  <si>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</si>
  <si>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</si>
  <si>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</si>
  <si>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</si>
  <si>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</si>
  <si>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</si>
  <si>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</si>
  <si>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</si>
  <si>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</si>
  <si>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</si>
  <si>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</si>
  <si>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</si>
  <si>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</si>
  <si>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</si>
  <si>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</si>
  <si>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</si>
  <si>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</si>
  <si>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</si>
  <si>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</si>
  <si>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</si>
  <si>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</si>
  <si>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</si>
  <si>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</si>
  <si>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</si>
  <si>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</si>
  <si>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</si>
  <si>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</si>
  <si>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</si>
  <si>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</si>
  <si>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</si>
  <si>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</si>
  <si>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</si>
  <si>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</si>
  <si>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</si>
  <si>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</si>
  <si>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</si>
  <si>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</si>
  <si>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</si>
  <si>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</si>
  <si>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</si>
  <si>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</si>
  <si>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</si>
  <si>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</si>
  <si>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</si>
  <si>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</si>
  <si>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</si>
  <si>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</si>
  <si>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</si>
  <si>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</si>
  <si>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</si>
  <si>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</si>
  <si>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</si>
  <si>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</si>
  <si>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</si>
  <si>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</si>
  <si>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</si>
  <si>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</si>
  <si>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</si>
  <si>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</si>
  <si>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</si>
  <si>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</si>
  <si>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</si>
  <si>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</si>
  <si>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</si>
  <si>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</si>
  <si>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</si>
  <si>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</si>
  <si>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</si>
  <si>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</si>
  <si>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</si>
  <si>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</si>
  <si>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</si>
  <si>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</si>
  <si>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</si>
  <si>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</si>
  <si>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</si>
  <si>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</si>
  <si>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</si>
  <si>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</si>
  <si>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</si>
  <si>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</si>
  <si>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</si>
  <si>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</si>
  <si>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</si>
  <si>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</si>
  <si>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</si>
  <si>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</si>
  <si>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</si>
  <si>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</si>
  <si>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</si>
  <si>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</si>
  <si>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</si>
  <si>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</si>
  <si>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</si>
  <si>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</si>
  <si>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</si>
  <si>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</si>
  <si>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</si>
  <si>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</si>
  <si>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</si>
  <si>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</si>
  <si>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</si>
  <si>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</si>
  <si>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</si>
  <si>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</si>
  <si>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</si>
  <si>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</si>
  <si>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</si>
  <si>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</si>
  <si>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</si>
  <si>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</si>
  <si>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</si>
  <si>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</si>
  <si>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</si>
  <si>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</si>
  <si>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</si>
  <si>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</si>
  <si>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</si>
  <si>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</si>
  <si>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</si>
  <si>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</si>
  <si>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</si>
  <si>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</si>
  <si>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</si>
  <si>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</si>
  <si>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</si>
  <si>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</si>
  <si>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</si>
  <si>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</si>
  <si>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</si>
  <si>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</si>
  <si>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</si>
  <si>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</si>
  <si>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</si>
  <si>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</si>
  <si>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</si>
  <si>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</si>
  <si>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</si>
  <si>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</si>
  <si>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</si>
  <si>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</si>
  <si>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</si>
  <si>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</si>
  <si>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</si>
  <si>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</si>
  <si>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</si>
  <si>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</si>
  <si>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</si>
  <si>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</si>
  <si>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</si>
  <si>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</si>
  <si>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</si>
  <si>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</si>
  <si>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</si>
  <si>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</si>
  <si>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</si>
  <si>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</si>
  <si>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</si>
  <si>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</si>
  <si>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</si>
  <si>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</si>
  <si>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</si>
  <si>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</si>
  <si>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</si>
  <si>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</si>
  <si>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</si>
  <si>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</si>
  <si>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</si>
  <si>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</si>
  <si>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</si>
  <si>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</si>
  <si>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</si>
  <si>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</si>
  <si>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</si>
  <si>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</si>
  <si>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</si>
  <si>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</si>
  <si>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</si>
  <si>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</si>
  <si>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</si>
  <si>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</si>
  <si>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</si>
  <si>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</si>
  <si>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</si>
  <si>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</si>
  <si>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</si>
  <si>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</si>
  <si>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</si>
  <si>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</si>
  <si>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</si>
  <si>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</si>
  <si>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</si>
  <si>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</si>
  <si>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</si>
  <si>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</si>
  <si>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</si>
  <si>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</si>
  <si>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</si>
  <si>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</si>
  <si>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</si>
  <si>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</si>
  <si>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</si>
  <si>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</si>
  <si>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</si>
  <si>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</si>
  <si>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</si>
  <si>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</si>
  <si>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</si>
  <si>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</si>
  <si>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</si>
  <si>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</si>
  <si>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</si>
  <si>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</si>
  <si>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</si>
  <si>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</si>
  <si>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</si>
  <si>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</si>
  <si>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</si>
  <si>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</si>
  <si>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</si>
  <si>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</si>
  <si>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</si>
  <si>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</si>
  <si>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</si>
  <si>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</si>
  <si>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</si>
  <si>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</si>
  <si>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</si>
  <si>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</si>
  <si>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</si>
  <si>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</si>
  <si>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</si>
  <si>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</si>
  <si>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</si>
  <si>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</si>
  <si>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</si>
  <si>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</si>
  <si>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</si>
  <si>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</si>
  <si>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</si>
  <si>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</si>
  <si>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</si>
  <si>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</si>
  <si>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</si>
  <si>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</si>
  <si>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</si>
  <si>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</si>
  <si>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</si>
  <si>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</si>
  <si>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</si>
  <si>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</si>
  <si>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</si>
  <si>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</si>
  <si>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</si>
  <si>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</si>
  <si>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</si>
  <si>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</si>
  <si>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</si>
  <si>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</si>
  <si>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</si>
  <si>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</si>
  <si>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</si>
  <si>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</si>
  <si>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</si>
  <si>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</si>
  <si>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</si>
  <si>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</si>
  <si>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</si>
  <si>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</si>
  <si>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</si>
  <si>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</si>
  <si>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</si>
  <si>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</si>
  <si>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</si>
  <si>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</si>
  <si>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</si>
  <si>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</si>
  <si>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</si>
  <si>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</si>
  <si>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</si>
  <si>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</si>
  <si>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</si>
  <si>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</si>
  <si>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</si>
  <si>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</si>
  <si>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</si>
  <si>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</si>
  <si>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</si>
  <si>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</si>
  <si>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</si>
  <si>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</si>
  <si>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</si>
  <si>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</si>
  <si>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</si>
  <si>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</si>
  <si>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</si>
  <si>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</si>
  <si>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</si>
  <si>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</si>
  <si>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</si>
  <si>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</si>
  <si>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</si>
  <si>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</si>
  <si>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</si>
  <si>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</si>
  <si>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</si>
  <si>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</si>
  <si>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</si>
  <si>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</si>
  <si>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</si>
  <si>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</si>
  <si>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</si>
  <si>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</si>
  <si>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</si>
  <si>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</si>
  <si>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</si>
  <si>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</si>
  <si>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</si>
  <si>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</si>
  <si>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</si>
  <si>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</si>
  <si>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</si>
  <si>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</si>
  <si>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</si>
  <si>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</si>
  <si>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</si>
  <si>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</si>
  <si>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</si>
  <si>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</si>
  <si>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</si>
  <si>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</si>
  <si>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</si>
  <si>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</si>
  <si>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</si>
  <si>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</si>
  <si>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</si>
  <si>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</si>
  <si>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</si>
  <si>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</si>
  <si>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</si>
  <si>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</si>
  <si>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</si>
  <si>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</si>
  <si>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</si>
  <si>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</si>
  <si>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</si>
  <si>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</si>
  <si>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</si>
  <si>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</si>
  <si>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</si>
  <si>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</si>
  <si>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</si>
  <si>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</si>
  <si>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</si>
  <si>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</si>
  <si>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</si>
  <si>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</si>
  <si>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</si>
  <si>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</si>
  <si>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</si>
  <si>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</si>
  <si>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</si>
  <si>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</si>
  <si>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</si>
  <si>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</si>
  <si>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</si>
  <si>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</si>
  <si>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</si>
  <si>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</si>
  <si>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</si>
  <si>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</si>
  <si>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</si>
  <si>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</si>
  <si>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</si>
  <si>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</si>
  <si>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</si>
  <si>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</si>
  <si>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</si>
  <si>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</si>
  <si>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</si>
  <si>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</si>
  <si>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</si>
  <si>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</si>
  <si>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</si>
  <si>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</si>
  <si>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</si>
  <si>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</si>
  <si>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</si>
  <si>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</si>
  <si>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</si>
  <si>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</si>
  <si>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</si>
  <si>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</si>
  <si>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</si>
  <si>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</si>
  <si>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</si>
  <si>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</si>
  <si>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</si>
  <si>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</si>
  <si>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</si>
  <si>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</si>
  <si>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</si>
  <si>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</si>
  <si>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</si>
  <si>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</si>
  <si>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</si>
  <si>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</si>
  <si>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</si>
  <si>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</si>
  <si>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</si>
  <si>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</si>
  <si>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</si>
  <si>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</si>
  <si>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</si>
  <si>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</si>
  <si>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</si>
  <si>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</si>
  <si>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</si>
  <si>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</si>
  <si>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</si>
  <si>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</si>
  <si>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</si>
  <si>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</si>
  <si>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</si>
  <si>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</si>
  <si>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</si>
  <si>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</si>
  <si>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</si>
  <si>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</si>
  <si>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</si>
  <si>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</si>
  <si>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</si>
  <si>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</si>
  <si>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</si>
  <si>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</si>
  <si>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</si>
  <si>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</si>
  <si>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</si>
  <si>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</si>
  <si>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</si>
  <si>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</si>
  <si>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</si>
  <si>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</si>
  <si>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</si>
  <si>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</si>
  <si>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</si>
  <si>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</si>
  <si>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</si>
  <si>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</si>
  <si>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</si>
  <si>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</si>
  <si>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</si>
  <si>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</si>
  <si>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</si>
  <si>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</si>
  <si>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</si>
  <si>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</si>
  <si>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</si>
  <si>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</si>
  <si>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</si>
  <si>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</si>
  <si>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</si>
  <si>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</si>
  <si>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</si>
  <si>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</si>
  <si>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</si>
  <si>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</si>
  <si>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</si>
  <si>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</si>
  <si>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</si>
  <si>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</si>
  <si>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</si>
  <si>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</si>
  <si>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</si>
  <si>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</si>
  <si>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</si>
  <si>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</si>
  <si>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</si>
  <si>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</si>
  <si>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</si>
  <si>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</si>
  <si>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</si>
  <si>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</si>
  <si>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</si>
  <si>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</si>
  <si>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</si>
  <si>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</si>
  <si>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</si>
  <si>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</si>
  <si>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</si>
  <si>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</si>
  <si>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</si>
  <si>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</si>
  <si>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</si>
  <si>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</si>
  <si>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</si>
  <si>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</si>
  <si>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</si>
  <si>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</si>
  <si>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</si>
  <si>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</si>
  <si>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</si>
  <si>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</si>
  <si>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</si>
  <si>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</si>
  <si>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</si>
  <si>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</si>
  <si>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</si>
  <si>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</si>
  <si>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</si>
  <si>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</si>
  <si>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</si>
  <si>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</si>
  <si>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</si>
  <si>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</si>
  <si>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</si>
  <si>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</si>
  <si>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</si>
  <si>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</si>
  <si>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</si>
  <si>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</si>
  <si>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</si>
  <si>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</si>
  <si>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</si>
  <si>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</si>
  <si>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</si>
  <si>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</si>
  <si>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</si>
  <si>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</si>
  <si>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</si>
  <si>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</si>
  <si>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</si>
  <si>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</si>
  <si>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</si>
  <si>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</si>
  <si>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</si>
  <si>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</si>
  <si>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</si>
  <si>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</si>
  <si>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</si>
  <si>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</si>
  <si>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</si>
  <si>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</si>
  <si>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</si>
  <si>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</si>
  <si>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</si>
  <si>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</si>
  <si>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</si>
  <si>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</si>
  <si>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</si>
  <si>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</si>
  <si>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</si>
  <si>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</si>
  <si>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</si>
  <si>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</si>
  <si>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</si>
  <si>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</si>
  <si>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</si>
  <si>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</si>
  <si>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</si>
  <si>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</si>
  <si>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</si>
  <si>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</si>
  <si>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</si>
  <si>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</si>
  <si>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</si>
  <si>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</si>
  <si>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</si>
  <si>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</si>
  <si>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</si>
  <si>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</si>
  <si>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</si>
  <si>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</si>
  <si>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</si>
  <si>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</si>
  <si>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</si>
  <si>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</si>
  <si>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</si>
  <si>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</si>
  <si>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</si>
  <si>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</si>
  <si>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</si>
  <si>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</si>
  <si>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</si>
  <si>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</si>
  <si>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</si>
  <si>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</si>
  <si>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</si>
  <si>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</si>
  <si>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</si>
  <si>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</si>
  <si>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</si>
  <si>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</si>
  <si>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</si>
  <si>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</si>
  <si>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</si>
  <si>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</si>
  <si>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</si>
  <si>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</si>
  <si>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</si>
  <si>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</si>
  <si>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</si>
  <si>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</si>
  <si>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</si>
  <si>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</si>
  <si>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</si>
  <si>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</si>
  <si>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</si>
  <si>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</si>
  <si>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</si>
  <si>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</si>
  <si>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</si>
  <si>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</si>
  <si>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</si>
  <si>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</si>
  <si>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</si>
  <si>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</si>
  <si>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</si>
  <si>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</si>
  <si>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</si>
  <si>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</si>
  <si>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</si>
  <si>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</si>
  <si>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</si>
  <si>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</si>
  <si>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</si>
  <si>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</si>
  <si>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</si>
  <si>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</si>
  <si>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</si>
  <si>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</si>
  <si>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</si>
  <si>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</si>
  <si>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</si>
  <si>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</si>
  <si>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</si>
  <si>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</si>
  <si>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</si>
  <si>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</si>
  <si>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</si>
  <si>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</si>
  <si>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</si>
  <si>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</si>
  <si>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</si>
  <si>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</si>
  <si>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</si>
  <si>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</si>
  <si>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</si>
  <si>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</si>
  <si>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</si>
  <si>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</si>
  <si>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</si>
  <si>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</si>
  <si>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</si>
  <si>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</si>
  <si>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</si>
  <si>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</si>
  <si>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</si>
  <si>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</si>
  <si>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</si>
  <si>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</si>
  <si>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</si>
  <si>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</si>
  <si>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</si>
  <si>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</si>
  <si>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</si>
  <si>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</si>
  <si>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</si>
  <si>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</si>
  <si>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</si>
  <si>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</si>
  <si>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</si>
  <si>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</si>
  <si>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</si>
  <si>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</si>
  <si>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</si>
  <si>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</si>
  <si>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</si>
  <si>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</si>
  <si>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</si>
  <si>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</si>
  <si>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</si>
  <si>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</si>
  <si>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</si>
  <si>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</si>
  <si>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</si>
  <si>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</si>
  <si>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</si>
  <si>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</si>
  <si>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</si>
  <si>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</si>
  <si>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</si>
  <si>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</si>
  <si>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</si>
  <si>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</si>
  <si>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</si>
  <si>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</si>
  <si>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</si>
  <si>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</si>
  <si>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</si>
  <si>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</si>
  <si>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</si>
  <si>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</si>
  <si>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</si>
  <si>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</si>
  <si>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</si>
  <si>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</si>
  <si>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</si>
  <si>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</si>
  <si>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</si>
  <si>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</si>
  <si>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</si>
  <si>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</si>
  <si>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</si>
  <si>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</si>
  <si>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</si>
  <si>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</si>
  <si>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</si>
  <si>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</si>
  <si>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</si>
  <si>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</si>
  <si>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</si>
  <si>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</si>
  <si>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</si>
  <si>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</si>
  <si>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</si>
  <si>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</si>
  <si>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</si>
  <si>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</si>
  <si>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</si>
  <si>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</si>
  <si>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</si>
  <si>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</si>
  <si>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</si>
  <si>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</si>
  <si>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</si>
  <si>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</si>
  <si>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</si>
  <si>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</si>
  <si>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</si>
  <si>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</si>
  <si>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</si>
  <si>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</si>
  <si>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</si>
  <si>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</si>
  <si>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</si>
  <si>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</si>
  <si>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</si>
  <si>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</si>
  <si>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</si>
  <si>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</si>
  <si>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</si>
  <si>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</si>
  <si>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</si>
  <si>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</si>
  <si>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</si>
  <si>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</si>
  <si>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</si>
  <si>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</si>
  <si>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</si>
  <si>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</si>
  <si>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</si>
  <si>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</si>
  <si>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</si>
  <si>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</si>
  <si>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</si>
  <si>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</si>
  <si>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</si>
  <si>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</si>
  <si>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</si>
  <si>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</si>
  <si>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</si>
  <si>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</si>
  <si>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</si>
  <si>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</si>
  <si>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</si>
  <si>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</si>
  <si>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</si>
  <si>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</si>
  <si>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</si>
  <si>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</si>
  <si>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</si>
  <si>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</si>
  <si>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</si>
  <si>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</si>
  <si>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</si>
  <si>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</si>
  <si>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</si>
  <si>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</si>
  <si>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</si>
  <si>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</si>
  <si>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</si>
  <si>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</si>
  <si>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</si>
  <si>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</si>
  <si>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</si>
  <si>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</si>
  <si>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</si>
  <si>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</si>
  <si>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</si>
  <si>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</si>
  <si>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</si>
  <si>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</si>
  <si>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</si>
  <si>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</si>
  <si>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</si>
  <si>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</si>
  <si>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</si>
  <si>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</si>
  <si>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</si>
  <si>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</si>
  <si>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</si>
  <si>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</si>
  <si>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</si>
  <si>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</si>
  <si>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</si>
  <si>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</si>
  <si>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</si>
  <si>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</si>
  <si>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</si>
  <si>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</si>
  <si>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</si>
  <si>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</si>
  <si>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</si>
  <si>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</si>
  <si>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</si>
  <si>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</si>
  <si>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</si>
  <si>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</si>
  <si>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</si>
  <si>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</si>
  <si>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</si>
  <si>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</si>
  <si>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</si>
  <si>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</si>
  <si>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</si>
  <si>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</si>
  <si>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</si>
  <si>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</si>
  <si>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</si>
  <si>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</si>
  <si>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</si>
  <si>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</si>
  <si>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</si>
  <si>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</si>
  <si>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</si>
  <si>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</si>
  <si>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</si>
  <si>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</si>
  <si>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</si>
  <si>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</si>
  <si>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</si>
  <si>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</si>
  <si>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</si>
  <si>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</si>
  <si>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</si>
  <si>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</si>
  <si>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</si>
  <si>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</si>
  <si>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</si>
  <si>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</si>
  <si>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</si>
  <si>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</si>
  <si>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</si>
  <si>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</si>
  <si>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</si>
  <si>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</si>
  <si>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</si>
  <si>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</si>
  <si>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</si>
  <si>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</si>
  <si>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</si>
  <si>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</si>
  <si>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</si>
  <si>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</si>
  <si>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</si>
  <si>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</si>
  <si>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</si>
  <si>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</si>
  <si>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</si>
  <si>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</si>
  <si>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</si>
  <si>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</si>
  <si>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</si>
  <si>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</si>
  <si>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</si>
  <si>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</si>
  <si>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</si>
  <si>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</si>
  <si>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</si>
  <si>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</si>
  <si>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</si>
  <si>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</si>
  <si>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</si>
  <si>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</si>
  <si>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</si>
  <si>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</si>
  <si>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</si>
  <si>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</si>
  <si>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</si>
  <si>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</si>
  <si>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</si>
  <si>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</si>
  <si>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</si>
  <si>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</si>
  <si>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</si>
  <si>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</si>
  <si>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</si>
  <si>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</si>
  <si>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</si>
  <si>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</si>
  <si>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</si>
  <si>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</si>
  <si>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</si>
  <si>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</si>
  <si>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</si>
  <si>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</si>
  <si>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</si>
  <si>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</si>
  <si>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</si>
  <si>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</si>
  <si>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</si>
  <si>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</si>
  <si>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</si>
  <si>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</si>
  <si>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</si>
  <si>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</si>
  <si>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</si>
  <si>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</si>
  <si>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</si>
  <si>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</si>
  <si>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</si>
  <si>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</si>
  <si>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</si>
  <si>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</si>
  <si>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</si>
  <si>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</si>
  <si>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</si>
  <si>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</si>
  <si>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</si>
  <si>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</si>
  <si>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</si>
  <si>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</si>
  <si>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</si>
  <si>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</si>
  <si>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</si>
  <si>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</si>
  <si>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</si>
  <si>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</si>
  <si>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</si>
  <si>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</si>
  <si>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</si>
  <si>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</si>
  <si>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</si>
  <si>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</si>
  <si>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</si>
  <si>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</si>
  <si>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</si>
  <si>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</si>
  <si>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</si>
  <si>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</si>
  <si>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</si>
  <si>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</si>
  <si>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</si>
  <si>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</si>
  <si>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</si>
  <si>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</si>
  <si>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</si>
  <si>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</si>
  <si>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</si>
  <si>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</si>
  <si>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</si>
  <si>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</si>
  <si>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</si>
  <si>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</si>
  <si>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</si>
  <si>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</si>
  <si>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</si>
  <si>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</si>
  <si>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</si>
  <si>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</si>
  <si>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</si>
  <si>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</si>
  <si>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</si>
  <si>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</si>
  <si>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</si>
  <si>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</si>
  <si>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</si>
  <si>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</si>
  <si>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</si>
  <si>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</si>
  <si>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</si>
  <si>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</si>
  <si>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</si>
  <si>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</si>
  <si>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</si>
  <si>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</si>
  <si>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</si>
  <si>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</si>
  <si>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</si>
  <si>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</si>
  <si>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</si>
  <si>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</si>
  <si>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</si>
  <si>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</si>
  <si>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</si>
  <si>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</si>
  <si>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</si>
  <si>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</si>
  <si>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</si>
  <si>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</si>
  <si>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</si>
  <si>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</si>
  <si>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</si>
  <si>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</si>
  <si>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</si>
  <si>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</si>
  <si>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</si>
  <si>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</si>
  <si>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</si>
  <si>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</si>
  <si>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</si>
  <si>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</si>
  <si>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</si>
  <si>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</si>
  <si>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</si>
  <si>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</si>
  <si>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</si>
  <si>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</si>
  <si>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</si>
  <si>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</si>
  <si>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</si>
  <si>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</si>
  <si>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</si>
  <si>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</si>
  <si>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</si>
  <si>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</si>
  <si>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</si>
  <si>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</si>
  <si>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</si>
  <si>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</si>
  <si>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</si>
  <si>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</si>
  <si>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</si>
  <si>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</si>
  <si>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</si>
  <si>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</si>
  <si>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</si>
  <si>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</si>
  <si>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</si>
  <si>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</si>
  <si>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</si>
  <si>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</si>
  <si>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</si>
  <si>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</si>
  <si>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</si>
  <si>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</si>
  <si>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</si>
  <si>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</si>
  <si>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</si>
  <si>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</si>
  <si>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</si>
  <si>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</si>
  <si>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</si>
  <si>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</si>
  <si>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</si>
  <si>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</si>
  <si>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</si>
  <si>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</si>
  <si>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</si>
  <si>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</si>
  <si>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</si>
  <si>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</si>
  <si>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</si>
  <si>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</si>
  <si>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</si>
  <si>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</si>
  <si>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</si>
  <si>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</si>
  <si>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</si>
  <si>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</si>
  <si>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</si>
  <si>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</si>
  <si>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</si>
  <si>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</si>
  <si>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</si>
  <si>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</si>
  <si>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</si>
  <si>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</si>
  <si>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</si>
  <si>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</si>
  <si>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</si>
  <si>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</si>
  <si>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</si>
  <si>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</si>
  <si>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</si>
  <si>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</si>
  <si>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</si>
  <si>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</si>
  <si>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</si>
  <si>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</si>
  <si>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</si>
  <si>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</si>
  <si>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</si>
  <si>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</si>
  <si>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</si>
  <si>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</si>
  <si>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</si>
  <si>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</si>
  <si>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</si>
  <si>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</si>
  <si>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</si>
  <si>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</si>
  <si>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</si>
  <si>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</si>
  <si>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</si>
  <si>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</si>
  <si>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</si>
  <si>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</si>
  <si>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</si>
  <si>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</si>
  <si>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</si>
  <si>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</si>
  <si>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</si>
  <si>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</si>
  <si>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</si>
  <si>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</si>
  <si>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</si>
  <si>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</si>
  <si>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</si>
  <si>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</si>
  <si>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</si>
  <si>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</si>
  <si>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</si>
  <si>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</si>
  <si>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</si>
  <si>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</si>
  <si>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</si>
  <si>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</si>
  <si>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</si>
  <si>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</si>
  <si>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</si>
  <si>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</si>
  <si>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</si>
  <si>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</si>
  <si>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</si>
  <si>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</si>
  <si>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</si>
  <si>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</si>
  <si>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</si>
  <si>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</si>
  <si>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</si>
  <si>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</si>
  <si>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</si>
  <si>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</si>
  <si>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</si>
  <si>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</si>
  <si>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</si>
  <si>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</si>
  <si>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</si>
  <si>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</si>
  <si>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</si>
  <si>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</si>
  <si>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</si>
  <si>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</si>
  <si>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</si>
  <si>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</si>
  <si>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</si>
  <si>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</si>
  <si>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</si>
  <si>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</si>
  <si>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</si>
  <si>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</si>
  <si>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</si>
  <si>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</si>
  <si>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</si>
  <si>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</si>
  <si>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</si>
  <si>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</si>
  <si>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</si>
  <si>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</si>
  <si>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</si>
  <si>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</si>
  <si>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</si>
  <si>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</si>
  <si>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</si>
  <si>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</si>
  <si>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</si>
  <si>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</si>
  <si>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</si>
  <si>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</si>
  <si>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</si>
  <si>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</si>
  <si>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</si>
  <si>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</si>
  <si>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</si>
  <si>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</si>
  <si>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</si>
  <si>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</si>
  <si>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</si>
  <si>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</si>
  <si>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</si>
  <si>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</si>
  <si>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</si>
  <si>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</si>
  <si>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</si>
  <si>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</si>
  <si>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</si>
  <si>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</si>
  <si>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</si>
  <si>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</si>
  <si>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</si>
  <si>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</si>
  <si>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</si>
  <si>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</si>
  <si>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</si>
  <si>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</si>
  <si>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</si>
  <si>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</si>
  <si>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</si>
  <si>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</si>
  <si>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</si>
  <si>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</si>
  <si>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</si>
  <si>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</si>
  <si>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</si>
  <si>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</si>
  <si>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</si>
  <si>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</si>
  <si>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</si>
  <si>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</si>
  <si>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</si>
  <si>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</si>
  <si>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</si>
  <si>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</si>
  <si>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</si>
  <si>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</si>
  <si>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</si>
  <si>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</si>
  <si>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</si>
  <si>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</si>
  <si>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</si>
  <si>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</si>
  <si>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</si>
  <si>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</si>
  <si>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</si>
  <si>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</si>
  <si>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</si>
  <si>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</si>
  <si>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</si>
  <si>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</si>
  <si>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</si>
  <si>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</si>
  <si>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</si>
  <si>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</si>
  <si>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</si>
  <si>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</si>
  <si>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</si>
  <si>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</si>
  <si>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</si>
  <si>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</si>
  <si>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</si>
  <si>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</si>
  <si>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</si>
  <si>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</si>
  <si>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</si>
  <si>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</si>
  <si>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</si>
  <si>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</si>
  <si>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</si>
  <si>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</si>
  <si>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</si>
  <si>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</si>
  <si>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</si>
  <si>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</si>
  <si>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</si>
  <si>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</si>
  <si>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</si>
  <si>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</si>
  <si>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</si>
  <si>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</si>
  <si>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</si>
  <si>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</si>
  <si>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</si>
  <si>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</si>
  <si>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</si>
  <si>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</si>
  <si>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</si>
  <si>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</si>
  <si>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</si>
  <si>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</si>
  <si>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</si>
  <si>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</si>
  <si>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</si>
  <si>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</si>
  <si>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</si>
  <si>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</si>
  <si>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</si>
  <si>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</si>
  <si>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</si>
  <si>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</si>
  <si>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</si>
  <si>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</si>
  <si>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</si>
  <si>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</si>
  <si>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</si>
  <si>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</si>
  <si>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</si>
  <si>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</si>
  <si>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</si>
  <si>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</si>
  <si>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</si>
  <si>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</si>
  <si>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</si>
  <si>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</si>
  <si>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</si>
  <si>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</si>
  <si>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</si>
  <si>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</si>
  <si>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</si>
  <si>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</si>
  <si>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</si>
  <si>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</si>
  <si>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</si>
  <si>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</si>
  <si>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</si>
  <si>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</si>
  <si>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</si>
  <si>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</si>
  <si>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</si>
  <si>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</si>
  <si>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</si>
  <si>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</si>
  <si>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</si>
  <si>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</si>
  <si>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</si>
  <si>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</si>
  <si>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</si>
  <si>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</si>
  <si>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</si>
  <si>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</si>
  <si>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</si>
  <si>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</si>
  <si>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</si>
  <si>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</si>
  <si>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</si>
  <si>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</si>
  <si>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</si>
  <si>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</si>
  <si>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</si>
  <si>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</si>
  <si>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</si>
  <si>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</si>
  <si>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</si>
  <si>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</si>
  <si>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</si>
  <si>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</si>
  <si>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</si>
  <si>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</si>
  <si>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</si>
  <si>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</si>
  <si>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</si>
  <si>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</si>
  <si>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</si>
  <si>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</si>
  <si>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</si>
  <si>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</si>
  <si>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</si>
  <si>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</si>
  <si>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</si>
  <si>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</si>
  <si>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</si>
  <si>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</si>
  <si>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</si>
  <si>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</si>
  <si>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</si>
  <si>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</si>
  <si>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</si>
  <si>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</si>
  <si>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</si>
  <si>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</si>
  <si>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</si>
  <si>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</si>
  <si>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</si>
  <si>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</si>
  <si>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</si>
  <si>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</si>
  <si>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</si>
  <si>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</si>
  <si>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</si>
  <si>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</si>
  <si>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</si>
  <si>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</si>
  <si>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</si>
  <si>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</si>
  <si>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</si>
  <si>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</si>
  <si>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</si>
  <si>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</si>
  <si>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</si>
  <si>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</si>
  <si>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</si>
  <si>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</si>
  <si>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</si>
  <si>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</si>
  <si>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</si>
  <si>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</si>
  <si>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</si>
  <si>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</si>
  <si>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</si>
  <si>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</si>
  <si>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</si>
  <si>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</si>
  <si>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</si>
  <si>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</si>
  <si>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</si>
  <si>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</si>
  <si>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</si>
  <si>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</si>
  <si>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</si>
  <si>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</si>
  <si>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</si>
  <si>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</si>
  <si>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</si>
  <si>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</si>
  <si>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</si>
  <si>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</si>
  <si>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</si>
  <si>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</si>
  <si>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</si>
  <si>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</si>
  <si>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</si>
  <si>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</si>
  <si>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</si>
  <si>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</si>
  <si>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</si>
  <si>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</si>
  <si>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</si>
  <si>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</si>
  <si>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</si>
  <si>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</si>
  <si>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</si>
  <si>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</si>
  <si>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</si>
  <si>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</si>
  <si>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</si>
  <si>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</si>
  <si>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</si>
  <si>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</si>
  <si>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</si>
  <si>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</si>
  <si>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</si>
  <si>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</si>
  <si>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</si>
  <si>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</si>
  <si>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</si>
  <si>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</si>
  <si>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</si>
  <si>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</si>
  <si>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</si>
  <si>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</si>
  <si>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</si>
  <si>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</si>
  <si>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</si>
  <si>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</si>
  <si>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</si>
  <si>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</si>
  <si>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</si>
  <si>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</si>
  <si>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</si>
  <si>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</si>
  <si>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</si>
  <si>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</si>
  <si>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</si>
  <si>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</si>
  <si>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</si>
  <si>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</si>
  <si>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</si>
  <si>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</si>
  <si>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</si>
  <si>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</si>
  <si>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</si>
  <si>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</si>
  <si>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</si>
  <si>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</si>
  <si>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</si>
  <si>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</si>
  <si>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</si>
  <si>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</si>
  <si>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</si>
  <si>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</si>
  <si>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</si>
  <si>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</si>
  <si>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</si>
  <si>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</si>
  <si>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</si>
  <si>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</si>
  <si>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</si>
  <si>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</si>
  <si>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</si>
  <si>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</si>
  <si>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</si>
  <si>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</si>
  <si>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</si>
  <si>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</si>
  <si>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</si>
  <si>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</si>
  <si>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</si>
  <si>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</si>
  <si>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</si>
  <si>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</si>
  <si>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</si>
  <si>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</si>
  <si>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</si>
  <si>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</si>
  <si>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</si>
  <si>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</si>
  <si>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</si>
  <si>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</si>
  <si>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</si>
  <si>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</si>
  <si>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</si>
  <si>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</si>
  <si>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</si>
  <si>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</si>
  <si>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</si>
  <si>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</si>
  <si>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</si>
  <si>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</si>
  <si>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</si>
  <si>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</si>
  <si>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</si>
  <si>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</si>
  <si>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</si>
  <si>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</si>
  <si>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</si>
  <si>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</si>
  <si>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</si>
  <si>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</si>
  <si>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</si>
  <si>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</si>
  <si>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</si>
  <si>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</si>
  <si>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</si>
  <si>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</si>
  <si>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</si>
  <si>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</si>
  <si>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</si>
  <si>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</si>
  <si>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</si>
  <si>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</si>
  <si>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</si>
  <si>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</si>
  <si>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</si>
  <si>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</si>
  <si>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</si>
  <si>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</si>
  <si>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</si>
  <si>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</si>
  <si>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</si>
  <si>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</si>
  <si>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</si>
  <si>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</si>
  <si>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</si>
  <si>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</si>
  <si>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</si>
  <si>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</si>
  <si>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</si>
  <si>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</si>
  <si>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</si>
  <si>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</si>
  <si>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</si>
  <si>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</si>
  <si>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</si>
  <si>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</si>
  <si>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</si>
  <si>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</si>
  <si>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</si>
  <si>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</si>
  <si>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</si>
  <si>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</si>
  <si>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</si>
  <si>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</si>
  <si>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</si>
  <si>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</si>
  <si>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</si>
  <si>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</si>
  <si>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</si>
  <si>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</si>
  <si>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</si>
  <si>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</si>
  <si>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</si>
  <si>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</si>
  <si>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</si>
  <si>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</si>
  <si>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</si>
  <si>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</si>
  <si>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</si>
  <si>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</si>
  <si>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</si>
  <si>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</si>
  <si>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</si>
  <si>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</si>
  <si>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</si>
  <si>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</si>
  <si>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</si>
  <si>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</si>
  <si>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</si>
  <si>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</si>
  <si>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</si>
  <si>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</si>
  <si>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</si>
  <si>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</si>
  <si>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</si>
  <si>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</si>
  <si>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</si>
  <si>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</si>
  <si>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</si>
  <si>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</si>
  <si>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</si>
  <si>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</si>
  <si>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</si>
  <si>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</si>
  <si>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</si>
  <si>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</si>
  <si>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</si>
  <si>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</si>
  <si>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</si>
  <si>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</si>
  <si>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</si>
  <si>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</si>
  <si>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</si>
  <si>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</si>
  <si>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</si>
  <si>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</si>
  <si>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</si>
  <si>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</si>
  <si>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</si>
  <si>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</si>
  <si>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</si>
  <si>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</si>
  <si>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</si>
  <si>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</si>
  <si>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</si>
  <si>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</si>
  <si>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</si>
  <si>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</si>
  <si>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</si>
  <si>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</si>
  <si>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</si>
  <si>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</si>
  <si>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</si>
  <si>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</si>
  <si>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</si>
  <si>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</si>
  <si>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</si>
  <si>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</si>
  <si>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</si>
  <si>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</si>
  <si>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</si>
  <si>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</si>
  <si>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</si>
  <si>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</si>
  <si>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</si>
  <si>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</si>
  <si>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</si>
  <si>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</si>
  <si>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</si>
  <si>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</si>
  <si>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</si>
  <si>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</si>
  <si>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</si>
  <si>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</si>
  <si>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</si>
  <si>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</si>
  <si>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</si>
  <si>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</si>
  <si>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</si>
  <si>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</si>
  <si>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</si>
  <si>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</si>
  <si>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</si>
  <si>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</si>
  <si>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</si>
  <si>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</si>
  <si>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</si>
  <si>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</si>
  <si>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</si>
  <si>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</si>
  <si>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</si>
  <si>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</si>
  <si>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</si>
  <si>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</si>
  <si>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</si>
  <si>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</si>
  <si>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</si>
  <si>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</si>
  <si>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</si>
  <si>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</si>
  <si>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</si>
  <si>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</si>
  <si>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</si>
  <si>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</si>
  <si>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</si>
  <si>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</si>
  <si>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</si>
  <si>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</si>
  <si>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</si>
  <si>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</si>
  <si>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</si>
  <si>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</si>
  <si>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</si>
  <si>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</si>
  <si>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</si>
  <si>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</si>
  <si>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</si>
  <si>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</si>
  <si>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</si>
  <si>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</si>
  <si>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</si>
  <si>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</si>
  <si>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</si>
  <si>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</si>
  <si>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</si>
  <si>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</si>
  <si>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</si>
  <si>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</si>
  <si>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</si>
  <si>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</si>
  <si>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</si>
  <si>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</si>
  <si>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</si>
  <si>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</si>
  <si>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</si>
  <si>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</si>
  <si>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</si>
  <si>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</si>
  <si>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</si>
  <si>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</si>
  <si>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</si>
  <si>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</si>
  <si>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</si>
  <si>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</si>
  <si>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</si>
  <si>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</si>
  <si>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</si>
  <si>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</si>
  <si>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</si>
  <si>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</si>
  <si>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</si>
  <si>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</si>
  <si>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</si>
  <si>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</si>
  <si>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</si>
  <si>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</si>
  <si>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</si>
  <si>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</si>
  <si>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</si>
  <si>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</si>
  <si>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</si>
  <si>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</si>
  <si>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</si>
  <si>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</si>
  <si>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</si>
  <si>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</si>
  <si>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</si>
  <si>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</si>
  <si>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</si>
  <si>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</si>
  <si>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</si>
  <si>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</si>
  <si>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</si>
  <si>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</si>
  <si>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</si>
  <si>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</si>
  <si>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</si>
  <si>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</si>
  <si>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</si>
  <si>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</si>
  <si>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</si>
  <si>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</si>
  <si>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</si>
  <si>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</si>
  <si>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</si>
  <si>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</si>
  <si>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</si>
  <si>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</si>
  <si>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</si>
  <si>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</si>
  <si>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</si>
  <si>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</si>
  <si>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</si>
  <si>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</si>
  <si>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</si>
  <si>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</si>
  <si>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</si>
  <si>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</si>
  <si>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</si>
  <si>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</si>
  <si>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</si>
  <si>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</si>
  <si>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</si>
  <si>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</si>
  <si>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</si>
  <si>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</si>
  <si>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</si>
  <si>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</si>
  <si>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</si>
  <si>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</si>
  <si>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</si>
  <si>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</si>
  <si>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</si>
  <si>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</si>
  <si>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</si>
  <si>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</si>
  <si>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</si>
  <si>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</si>
  <si>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</si>
  <si>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</si>
  <si>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</si>
  <si>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</si>
  <si>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</si>
  <si>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</si>
  <si>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</si>
  <si>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</si>
  <si>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</si>
  <si>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</si>
  <si>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</si>
  <si>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</si>
  <si>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</si>
  <si>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</si>
  <si>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</si>
  <si>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</si>
  <si>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</si>
  <si>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</si>
  <si>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</si>
  <si>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</si>
  <si>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</si>
  <si>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</si>
  <si>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</si>
  <si>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</si>
  <si>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</si>
  <si>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</si>
  <si>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</si>
  <si>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</si>
  <si>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</si>
  <si>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</si>
  <si>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</si>
  <si>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</si>
  <si>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</si>
  <si>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</si>
  <si>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</si>
  <si>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</si>
  <si>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</si>
  <si>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</si>
  <si>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</si>
  <si>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</si>
  <si>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</si>
  <si>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</si>
  <si>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</si>
  <si>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</si>
  <si>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</si>
  <si>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</si>
  <si>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</si>
  <si>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</si>
  <si>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</si>
  <si>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</si>
  <si>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</si>
  <si>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</si>
  <si>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</si>
  <si>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</si>
  <si>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</si>
  <si>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</si>
  <si>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</si>
  <si>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</si>
  <si>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</si>
  <si>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</si>
  <si>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</si>
  <si>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</si>
  <si>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</si>
  <si>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</si>
  <si>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</si>
  <si>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</si>
  <si>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</si>
  <si>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</si>
  <si>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</si>
  <si>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</si>
  <si>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</si>
  <si>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</si>
  <si>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</si>
  <si>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</si>
  <si>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</si>
  <si>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</si>
  <si>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</si>
  <si>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</si>
  <si>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</si>
  <si>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</si>
  <si>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</si>
  <si>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</si>
  <si>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</si>
  <si>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</si>
  <si>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</si>
  <si>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</si>
  <si>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</si>
  <si>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</si>
  <si>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</si>
  <si>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</si>
  <si>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</si>
  <si>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</si>
  <si>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</si>
  <si>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</si>
  <si>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</si>
  <si>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</si>
  <si>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</si>
  <si>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</si>
  <si>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</si>
  <si>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</si>
  <si>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</si>
  <si>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</si>
  <si>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</si>
  <si>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</si>
  <si>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</si>
  <si>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</si>
  <si>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</si>
  <si>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</si>
  <si>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</si>
  <si>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</si>
  <si>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</si>
  <si>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</si>
  <si>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</si>
  <si>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</si>
  <si>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</si>
  <si>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</si>
  <si>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</si>
  <si>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</si>
  <si>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</si>
  <si>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</si>
  <si>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</si>
  <si>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</si>
  <si>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</si>
  <si>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</si>
  <si>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</si>
  <si>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</si>
  <si>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</si>
  <si>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</si>
  <si>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</si>
  <si>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</si>
  <si>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</si>
  <si>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</si>
  <si>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</si>
  <si>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</si>
  <si>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</si>
  <si>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</si>
  <si>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</si>
  <si>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</si>
  <si>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</si>
  <si>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</si>
  <si>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</si>
  <si>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</si>
  <si>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</si>
  <si>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</si>
  <si>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</si>
  <si>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</si>
  <si>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</si>
  <si>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</si>
  <si>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</si>
  <si>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</si>
  <si>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</si>
  <si>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</si>
  <si>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</si>
  <si>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</si>
  <si>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</si>
  <si>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</si>
  <si>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</si>
  <si>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</si>
  <si>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</si>
  <si>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</si>
  <si>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</si>
  <si>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</si>
  <si>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</si>
  <si>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</si>
  <si>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</si>
  <si>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</si>
  <si>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</si>
  <si>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</si>
  <si>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</si>
  <si>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</si>
  <si>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</si>
  <si>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</si>
  <si>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</si>
  <si>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</si>
  <si>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</si>
  <si>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</si>
  <si>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</si>
  <si>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</si>
  <si>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</si>
  <si>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</si>
  <si>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</si>
  <si>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</si>
  <si>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</si>
  <si>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</si>
  <si>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</si>
  <si>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</si>
  <si>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</si>
  <si>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</si>
  <si>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</si>
  <si>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</si>
  <si>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</si>
  <si>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</si>
  <si>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</si>
  <si>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</si>
  <si>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</si>
  <si>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</si>
  <si>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</si>
  <si>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</si>
  <si>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</si>
  <si>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</si>
  <si>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</si>
  <si>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</si>
  <si>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</si>
  <si>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</si>
  <si>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</si>
  <si>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</si>
  <si>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</si>
  <si>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</si>
  <si>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</si>
  <si>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</si>
  <si>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</si>
  <si>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</si>
  <si>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</si>
  <si>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</si>
  <si>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</si>
  <si>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</si>
  <si>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</si>
  <si>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</si>
  <si>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</si>
  <si>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</si>
  <si>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</si>
  <si>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</si>
  <si>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</si>
  <si>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</si>
  <si>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</si>
  <si>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</si>
  <si>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</si>
  <si>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</si>
  <si>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</si>
  <si>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</si>
  <si>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</si>
  <si>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</si>
  <si>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</si>
  <si>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</si>
  <si>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</si>
  <si>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</si>
  <si>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</si>
  <si>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</si>
  <si>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</si>
  <si>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</si>
  <si>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</si>
  <si>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</si>
  <si>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</si>
  <si>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</si>
  <si>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</si>
  <si>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</si>
  <si>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</si>
  <si>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</si>
  <si>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</si>
  <si>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</si>
  <si>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</si>
  <si>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</si>
  <si>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</si>
  <si>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</si>
  <si>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</si>
  <si>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</si>
  <si>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</si>
  <si>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</si>
  <si>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</si>
  <si>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</si>
  <si>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</si>
  <si>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</si>
  <si>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</si>
  <si>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</si>
  <si>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</si>
  <si>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</si>
  <si>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</si>
  <si>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</si>
  <si>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</si>
  <si>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</si>
  <si>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</si>
  <si>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</si>
  <si>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</si>
  <si>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</si>
  <si>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</si>
  <si>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</si>
  <si>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</si>
  <si>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</si>
  <si>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</si>
  <si>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</si>
  <si>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</si>
  <si>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</si>
  <si>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</si>
  <si>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</si>
  <si>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</si>
  <si>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</si>
  <si>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</si>
  <si>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</si>
  <si>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</si>
  <si>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</si>
  <si>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</si>
  <si>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</si>
  <si>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</si>
  <si>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</si>
  <si>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</si>
  <si>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</si>
  <si>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</si>
  <si>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</si>
  <si>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</si>
  <si>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</si>
  <si>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</si>
  <si>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</si>
  <si>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</si>
  <si>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</si>
  <si>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</si>
  <si>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</si>
  <si>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</si>
  <si>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</si>
  <si>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</si>
  <si>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</si>
  <si>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</si>
  <si>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</si>
  <si>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</si>
  <si>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</si>
  <si>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</si>
  <si>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</si>
  <si>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</si>
  <si>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</si>
  <si>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</si>
  <si>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</si>
  <si>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</si>
  <si>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</si>
  <si>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</si>
  <si>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</si>
  <si>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</si>
  <si>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</si>
  <si>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</si>
  <si>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</si>
  <si>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</si>
  <si>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</si>
  <si>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</si>
  <si>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</si>
  <si>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</si>
  <si>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</si>
  <si>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</si>
  <si>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</si>
  <si>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</si>
  <si>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</si>
  <si>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</si>
  <si>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</si>
  <si>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</si>
  <si>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</si>
  <si>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</si>
  <si>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</si>
  <si>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</si>
  <si>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</si>
  <si>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</si>
  <si>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</si>
  <si>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</si>
  <si>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</si>
  <si>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</si>
  <si>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</si>
  <si>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</si>
  <si>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</si>
  <si>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</si>
  <si>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</si>
  <si>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</si>
  <si>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</si>
  <si>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</si>
  <si>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</si>
  <si>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</si>
  <si>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</si>
  <si>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</si>
  <si>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</si>
  <si>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</si>
  <si>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</si>
  <si>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</si>
  <si>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</si>
  <si>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</si>
  <si>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</si>
  <si>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</si>
  <si>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</si>
  <si>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</si>
  <si>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</si>
  <si>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</si>
  <si>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</si>
  <si>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</si>
  <si>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</si>
  <si>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</si>
  <si>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</si>
  <si>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</si>
  <si>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</si>
  <si>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</si>
  <si>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</si>
  <si>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</si>
  <si>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</si>
  <si>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</si>
  <si>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</si>
  <si>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</si>
  <si>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</si>
  <si>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</si>
  <si>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</si>
  <si>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</si>
  <si>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</si>
  <si>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</si>
  <si>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</si>
  <si>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</si>
  <si>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</si>
  <si>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</si>
  <si>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</si>
  <si>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</si>
  <si>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</si>
  <si>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</si>
  <si>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</si>
  <si>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</si>
  <si>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</si>
  <si>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</si>
  <si>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</si>
  <si>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</si>
  <si>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</si>
  <si>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</si>
  <si>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</si>
  <si>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</si>
  <si>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</si>
  <si>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</si>
  <si>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</si>
  <si>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</si>
  <si>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</si>
  <si>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</si>
  <si>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</si>
  <si>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</si>
  <si>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</si>
  <si>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</si>
  <si>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</si>
  <si>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</si>
  <si>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</si>
  <si>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</si>
  <si>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</si>
  <si>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</si>
  <si>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</si>
  <si>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</si>
  <si>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</si>
  <si>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</si>
  <si>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</si>
  <si>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</si>
  <si>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</si>
  <si>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</si>
  <si>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</si>
  <si>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</si>
  <si>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</si>
  <si>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</si>
  <si>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</si>
  <si>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</si>
  <si>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</si>
  <si>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</si>
  <si>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</si>
  <si>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</si>
  <si>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</si>
  <si>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</si>
  <si>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</si>
  <si>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</si>
  <si>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</si>
  <si>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</si>
  <si>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</si>
  <si>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</si>
  <si>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</si>
  <si>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</si>
  <si>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</si>
  <si>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</si>
  <si>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</si>
  <si>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</si>
  <si>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</si>
  <si>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</si>
  <si>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</si>
  <si>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</si>
  <si>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</si>
  <si>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</si>
  <si>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</si>
  <si>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</si>
  <si>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</si>
  <si>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</si>
  <si>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</si>
  <si>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</si>
  <si>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</si>
  <si>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</si>
  <si>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</si>
  <si>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</si>
  <si>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</si>
  <si>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</si>
  <si>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</si>
  <si>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</si>
  <si>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</si>
  <si>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</si>
  <si>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</si>
  <si>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</si>
  <si>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</si>
  <si>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</si>
  <si>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</si>
  <si>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</si>
  <si>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</si>
  <si>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</si>
  <si>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</si>
  <si>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</si>
  <si>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</si>
  <si>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</si>
  <si>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</si>
  <si>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</si>
  <si>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</si>
  <si>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</si>
  <si>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</si>
  <si>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</si>
  <si>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</si>
  <si>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</si>
  <si>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</si>
  <si>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</si>
  <si>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</si>
  <si>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</si>
  <si>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</si>
  <si>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</si>
  <si>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</si>
  <si>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</si>
  <si>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</si>
  <si>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</si>
  <si>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</si>
  <si>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</si>
  <si>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</si>
  <si>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</si>
  <si>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</si>
  <si>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</si>
  <si>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</si>
  <si>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</si>
  <si>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</si>
  <si>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</si>
  <si>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</si>
  <si>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</si>
  <si>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</si>
  <si>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</si>
  <si>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</si>
  <si>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</si>
  <si>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</si>
  <si>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</si>
  <si>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</si>
  <si>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</si>
  <si>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</si>
  <si>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</si>
  <si>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</si>
  <si>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</si>
  <si>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</si>
  <si>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</si>
  <si>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</si>
  <si>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</si>
  <si>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</si>
  <si>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</si>
  <si>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</si>
  <si>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</si>
  <si>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</si>
  <si>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</si>
  <si>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</si>
  <si>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</si>
  <si>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</si>
  <si>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</si>
  <si>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</si>
  <si>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</si>
  <si>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</si>
  <si>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</si>
  <si>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</si>
  <si>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</si>
  <si>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</si>
  <si>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</si>
  <si>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</si>
  <si>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</si>
  <si>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</si>
  <si>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</si>
  <si>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</si>
  <si>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</si>
  <si>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</si>
  <si>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</si>
  <si>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</si>
  <si>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</si>
  <si>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</si>
  <si>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</si>
  <si>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</si>
  <si>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</si>
  <si>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</si>
  <si>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</si>
  <si>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</si>
  <si>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</si>
  <si>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</si>
  <si>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</si>
  <si>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</si>
  <si>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</si>
  <si>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</si>
  <si>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</si>
  <si>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</si>
  <si>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</si>
  <si>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</si>
  <si>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</si>
  <si>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</si>
  <si>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</si>
  <si>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</si>
  <si>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</si>
  <si>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</si>
  <si>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</si>
  <si>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</si>
  <si>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</si>
  <si>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</si>
  <si>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</si>
  <si>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</si>
  <si>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</si>
  <si>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</si>
  <si>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</si>
  <si>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</si>
  <si>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</si>
  <si>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</si>
  <si>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</si>
  <si>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</si>
  <si>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</si>
  <si>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</si>
  <si>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</si>
  <si>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</si>
  <si>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</si>
  <si>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</si>
  <si>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</si>
  <si>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</si>
  <si>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</si>
  <si>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</si>
  <si>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</si>
  <si>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</si>
  <si>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</si>
  <si>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</si>
  <si>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</si>
  <si>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</si>
  <si>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</si>
  <si>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</si>
  <si>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</si>
  <si>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</si>
  <si>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</si>
  <si>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</si>
  <si>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</si>
  <si>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</si>
  <si>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</si>
  <si>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</si>
  <si>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</si>
  <si>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</si>
  <si>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</si>
  <si>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</si>
  <si>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</si>
  <si>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</si>
  <si>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</si>
  <si>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</si>
  <si>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</si>
  <si>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</si>
  <si>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</si>
  <si>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</si>
  <si>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</si>
  <si>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</si>
  <si>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</si>
  <si>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</si>
  <si>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</si>
  <si>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</si>
  <si>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</si>
  <si>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</si>
  <si>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</si>
  <si>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</si>
  <si>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</si>
  <si>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</si>
  <si>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</si>
  <si>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</si>
  <si>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</si>
  <si>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</si>
  <si>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</si>
  <si>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</si>
  <si>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</si>
  <si>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</si>
  <si>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</si>
  <si>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</si>
  <si>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</si>
  <si>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</si>
  <si>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</si>
  <si>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</si>
  <si>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</si>
  <si>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</si>
  <si>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</si>
  <si>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</si>
  <si>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</si>
  <si>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</si>
  <si>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</si>
  <si>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</si>
  <si>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</si>
  <si>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</si>
  <si>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</si>
  <si>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</si>
  <si>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</si>
  <si>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</si>
  <si>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</si>
  <si>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</si>
  <si>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</si>
  <si>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</si>
  <si>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</si>
  <si>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</si>
  <si>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</si>
  <si>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</si>
  <si>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</si>
  <si>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</si>
  <si>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</si>
  <si>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</si>
  <si>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</si>
  <si>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</si>
  <si>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</si>
  <si>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</si>
  <si>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</si>
  <si>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</si>
  <si>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</si>
  <si>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</si>
  <si>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</si>
  <si>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</si>
  <si>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</si>
  <si>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</si>
  <si>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</si>
  <si>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</si>
  <si>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</si>
  <si>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</si>
  <si>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</si>
  <si>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</si>
  <si>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</si>
  <si>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</si>
  <si>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</si>
  <si>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</si>
  <si>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</si>
  <si>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</si>
  <si>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</si>
  <si>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</si>
  <si>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</si>
  <si>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</si>
  <si>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</si>
  <si>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</si>
  <si>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</si>
  <si>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</si>
  <si>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</si>
  <si>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</si>
  <si>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</si>
  <si>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</si>
  <si>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</si>
  <si>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</si>
  <si>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</si>
  <si>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</si>
  <si>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</si>
  <si>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</si>
  <si>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</si>
  <si>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</si>
  <si>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</si>
  <si>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</si>
  <si>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</si>
  <si>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</si>
  <si>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</si>
  <si>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</si>
  <si>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</si>
  <si>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</si>
  <si>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</si>
  <si>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</si>
  <si>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</si>
  <si>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</si>
  <si>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</si>
  <si>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</si>
  <si>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</si>
  <si>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</si>
  <si>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</si>
  <si>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</si>
  <si>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</si>
  <si>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</si>
  <si>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</si>
  <si>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</si>
  <si>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</si>
  <si>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</si>
  <si>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</si>
  <si>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</si>
  <si>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</si>
  <si>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</si>
  <si>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</si>
  <si>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</si>
  <si>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</si>
  <si>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</si>
  <si>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</si>
  <si>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</si>
  <si>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</si>
  <si>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</si>
  <si>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</si>
  <si>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</si>
  <si>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</si>
  <si>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</si>
  <si>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</si>
  <si>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</si>
  <si>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</si>
  <si>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</si>
  <si>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</si>
  <si>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</si>
  <si>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</si>
  <si>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</si>
  <si>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</si>
  <si>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</si>
  <si>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</si>
  <si>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</si>
  <si>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</si>
  <si>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</si>
  <si>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</si>
  <si>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</si>
  <si>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</si>
  <si>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</si>
  <si>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</si>
  <si>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</si>
  <si>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</si>
  <si>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</si>
  <si>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</si>
  <si>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</si>
  <si>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</si>
  <si>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</si>
  <si>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</si>
  <si>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</si>
  <si>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</si>
  <si>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</si>
  <si>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</si>
  <si>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</si>
  <si>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</si>
  <si>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</si>
  <si>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</si>
  <si>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</si>
  <si>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</si>
  <si>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</si>
  <si>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</si>
  <si>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</si>
  <si>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</si>
  <si>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</si>
  <si>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</si>
  <si>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</si>
  <si>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</si>
  <si>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</si>
  <si>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</si>
  <si>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</si>
  <si>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</si>
  <si>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</si>
  <si>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</si>
  <si>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</si>
  <si>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</si>
  <si>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</si>
  <si>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</si>
  <si>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</si>
  <si>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</si>
  <si>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</si>
  <si>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</si>
  <si>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</si>
  <si>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</si>
  <si>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</si>
  <si>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</si>
  <si>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</si>
  <si>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</si>
  <si>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</si>
  <si>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</si>
  <si>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</si>
  <si>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</si>
  <si>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</si>
  <si>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</si>
  <si>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</si>
  <si>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</si>
  <si>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</si>
  <si>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</si>
  <si>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</si>
  <si>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</si>
  <si>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</si>
  <si>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</si>
  <si>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</si>
  <si>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</si>
  <si>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</si>
  <si>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</si>
  <si>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</si>
  <si>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</si>
  <si>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</si>
  <si>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</si>
  <si>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</si>
  <si>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</si>
  <si>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</si>
  <si>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</si>
  <si>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</si>
  <si>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</si>
  <si>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</si>
  <si>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</si>
  <si>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</si>
  <si>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</si>
  <si>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</si>
  <si>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</si>
  <si>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</si>
  <si>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</si>
  <si>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</si>
  <si>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</si>
  <si>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</si>
  <si>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</si>
  <si>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</si>
  <si>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</si>
  <si>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</si>
  <si>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</si>
  <si>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</si>
  <si>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</si>
  <si>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</si>
  <si>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</si>
  <si>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</si>
  <si>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</si>
  <si>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</si>
  <si>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</si>
  <si>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</si>
  <si>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</si>
  <si>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</si>
  <si>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</si>
  <si>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</si>
  <si>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</si>
  <si>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</si>
  <si>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</si>
  <si>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</si>
  <si>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</si>
  <si>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</si>
  <si>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</si>
  <si>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</si>
  <si>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</si>
  <si>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</si>
  <si>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</si>
  <si>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</si>
  <si>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</si>
  <si>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</si>
  <si>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</si>
  <si>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</si>
  <si>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</si>
  <si>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</si>
  <si>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</si>
  <si>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</si>
  <si>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</si>
  <si>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</si>
  <si>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</si>
  <si>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</si>
  <si>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</si>
  <si>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</si>
  <si>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</si>
  <si>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</si>
  <si>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</si>
  <si>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</si>
  <si>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</si>
  <si>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</si>
  <si>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</si>
  <si>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</si>
  <si>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</si>
  <si>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</si>
  <si>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</si>
  <si>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</si>
  <si>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</si>
  <si>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</si>
  <si>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</si>
  <si>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</si>
  <si>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</si>
  <si>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</si>
  <si>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</si>
  <si>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</si>
  <si>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</si>
  <si>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</si>
  <si>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</si>
  <si>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</si>
  <si>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</si>
  <si>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</si>
  <si>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</si>
  <si>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</si>
  <si>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</si>
  <si>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</si>
  <si>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</si>
  <si>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</si>
  <si>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</si>
  <si>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</si>
  <si>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</si>
  <si>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</si>
  <si>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</si>
  <si>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</si>
  <si>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</si>
  <si>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</si>
  <si>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</si>
  <si>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</si>
  <si>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</si>
  <si>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</si>
  <si>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</si>
  <si>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</si>
  <si>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</si>
  <si>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</si>
  <si>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</si>
  <si>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</si>
  <si>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</si>
  <si>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</si>
  <si>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</si>
  <si>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</si>
  <si>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</si>
  <si>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</si>
  <si>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</si>
  <si>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</si>
  <si>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</si>
  <si>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</si>
  <si>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</si>
  <si>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</si>
  <si>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</si>
  <si>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</si>
  <si>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</si>
  <si>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</si>
  <si>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</si>
  <si>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</si>
  <si>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</si>
  <si>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</si>
  <si>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</si>
  <si>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</si>
  <si>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</si>
  <si>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</si>
  <si>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</si>
  <si>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</si>
  <si>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</si>
  <si>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</si>
  <si>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</si>
  <si>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</si>
  <si>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</si>
  <si>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</si>
  <si>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</si>
  <si>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</si>
  <si>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</si>
  <si>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</si>
  <si>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</si>
  <si>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</si>
  <si>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</si>
  <si>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</si>
  <si>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</si>
  <si>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</si>
  <si>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</si>
  <si>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</si>
  <si>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</si>
  <si>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</si>
  <si>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</si>
  <si>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</si>
  <si>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</si>
  <si>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</si>
  <si>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</si>
  <si>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</si>
  <si>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</si>
  <si>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</si>
  <si>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</si>
  <si>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</si>
  <si>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</si>
  <si>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</si>
  <si>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</si>
  <si>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</si>
  <si>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</si>
  <si>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</si>
  <si>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</si>
  <si>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</si>
  <si>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</si>
  <si>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</si>
  <si>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</si>
  <si>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</si>
  <si>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</si>
  <si>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</si>
  <si>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</si>
  <si>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</si>
  <si>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</si>
  <si>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</si>
  <si>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</si>
  <si>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</si>
  <si>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</si>
  <si>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</si>
  <si>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</si>
  <si>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</si>
  <si>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</si>
  <si>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</si>
  <si>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</si>
  <si>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</si>
  <si>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</si>
  <si>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</si>
  <si>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</si>
  <si>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</si>
  <si>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</si>
  <si>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</si>
  <si>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</si>
  <si>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</si>
  <si>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</si>
  <si>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</si>
  <si>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</si>
  <si>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</si>
  <si>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</si>
  <si>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</si>
  <si>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</si>
  <si>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</si>
  <si>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</si>
  <si>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</si>
  <si>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</si>
  <si>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</si>
  <si>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</si>
  <si>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</si>
  <si>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</si>
  <si>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</si>
  <si>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</si>
  <si>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</si>
  <si>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</si>
  <si>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</si>
  <si>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</si>
  <si>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</si>
  <si>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</si>
  <si>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</si>
  <si>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</si>
  <si>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</si>
  <si>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</si>
  <si>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</si>
  <si>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</si>
  <si>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</si>
  <si>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</si>
  <si>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</si>
  <si>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</si>
  <si>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</si>
  <si>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</si>
  <si>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</si>
  <si>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</si>
  <si>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</si>
  <si>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</si>
  <si>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</si>
  <si>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</si>
  <si>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</si>
  <si>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</si>
  <si>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</si>
  <si>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</si>
  <si>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</si>
  <si>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</si>
  <si>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</si>
  <si>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</si>
  <si>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</si>
  <si>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</si>
  <si>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</si>
  <si>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</si>
  <si>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</si>
  <si>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</si>
  <si>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</si>
  <si>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</si>
  <si>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</si>
  <si>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</si>
  <si>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</si>
  <si>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</si>
  <si>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</si>
  <si>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</si>
  <si>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</si>
  <si>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</si>
  <si>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</si>
  <si>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</si>
  <si>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</si>
  <si>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</si>
  <si>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</si>
  <si>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</si>
  <si>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</si>
  <si>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</si>
  <si>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</si>
  <si>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</si>
  <si>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</si>
  <si>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</si>
  <si>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</si>
  <si>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</si>
  <si>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</si>
  <si>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</si>
  <si>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</si>
  <si>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</si>
  <si>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</si>
  <si>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</si>
  <si>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</si>
  <si>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</si>
  <si>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</si>
  <si>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</si>
  <si>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</si>
  <si>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</si>
  <si>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</si>
  <si>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</si>
  <si>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</si>
  <si>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</si>
  <si>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</si>
  <si>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</si>
  <si>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</si>
  <si>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</si>
  <si>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</si>
  <si>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</si>
  <si>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</si>
  <si>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</si>
  <si>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</si>
  <si>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</si>
  <si>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</si>
  <si>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</si>
  <si>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</si>
  <si>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</si>
  <si>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</si>
  <si>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</si>
  <si>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</si>
  <si>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</si>
  <si>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</si>
  <si>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</si>
  <si>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</si>
  <si>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</si>
  <si>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</si>
  <si>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</si>
  <si>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</si>
  <si>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</si>
  <si>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</si>
  <si>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</si>
  <si>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</si>
  <si>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</si>
  <si>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</si>
  <si>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</si>
  <si>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</si>
  <si>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</si>
  <si>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</si>
  <si>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</si>
  <si>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</si>
  <si>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</si>
  <si>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</si>
  <si>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</si>
  <si>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</si>
  <si>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</si>
  <si>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</si>
  <si>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</si>
  <si>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</si>
  <si>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</si>
  <si>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</si>
  <si>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</si>
  <si>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</si>
  <si>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</si>
  <si>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</si>
  <si>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</si>
  <si>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</si>
  <si>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</si>
  <si>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</si>
  <si>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</si>
  <si>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</si>
  <si>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</si>
  <si>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</si>
  <si>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</si>
  <si>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</si>
  <si>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</si>
  <si>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</si>
  <si>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</si>
  <si>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</si>
  <si>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</si>
  <si>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</si>
  <si>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</si>
  <si>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</si>
  <si>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</si>
  <si>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</si>
  <si>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</si>
  <si>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</si>
  <si>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</si>
  <si>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</si>
  <si>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</si>
  <si>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</si>
  <si>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</si>
  <si>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</si>
  <si>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</si>
  <si>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</si>
  <si>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</si>
  <si>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</si>
  <si>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</si>
  <si>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</si>
  <si>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</si>
  <si>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</si>
  <si>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</si>
  <si>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</si>
  <si>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</si>
  <si>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</si>
  <si>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</si>
  <si>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</si>
  <si>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</si>
  <si>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</si>
  <si>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</si>
  <si>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</si>
  <si>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</si>
  <si>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</si>
  <si>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</si>
  <si>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</si>
  <si>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</si>
  <si>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</si>
  <si>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</si>
  <si>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</si>
  <si>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</si>
  <si>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</si>
  <si>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</si>
  <si>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</si>
  <si>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</si>
  <si>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</si>
  <si>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</si>
  <si>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</si>
  <si>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</si>
  <si>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</si>
  <si>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</si>
  <si>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</si>
  <si>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</si>
  <si>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</si>
  <si>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</si>
  <si>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</si>
  <si>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</si>
  <si>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</si>
  <si>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</si>
  <si>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</si>
  <si>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</si>
  <si>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</si>
  <si>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</si>
  <si>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</si>
  <si>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</si>
  <si>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</si>
  <si>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</si>
  <si>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</si>
  <si>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</si>
  <si>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</si>
  <si>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</si>
  <si>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</si>
  <si>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</si>
  <si>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</si>
  <si>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</si>
  <si>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</si>
  <si>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</si>
  <si>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</si>
  <si>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</si>
  <si>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</si>
  <si>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</si>
  <si>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</si>
  <si>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</si>
  <si>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</si>
  <si>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</si>
  <si>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</si>
  <si>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</si>
  <si>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</si>
  <si>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</si>
  <si>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</si>
  <si>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</si>
  <si>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</si>
  <si>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</si>
  <si>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</si>
  <si>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</si>
  <si>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</si>
  <si>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</si>
  <si>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</si>
  <si>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</si>
  <si>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</si>
  <si>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</si>
  <si>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</si>
  <si>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</si>
  <si>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</si>
  <si>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</si>
  <si>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</si>
  <si>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</si>
  <si>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</si>
  <si>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</si>
  <si>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</si>
  <si>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</si>
  <si>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</si>
  <si>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</si>
  <si>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</si>
  <si>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</si>
  <si>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</si>
  <si>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</si>
  <si>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</si>
  <si>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</si>
  <si>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</si>
  <si>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</si>
  <si>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</si>
  <si>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</si>
  <si>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</si>
  <si>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</si>
  <si>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</si>
  <si>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</si>
  <si>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</si>
  <si>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</si>
  <si>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</si>
  <si>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</si>
  <si>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</si>
  <si>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</si>
  <si>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</si>
  <si>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</si>
  <si>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</si>
  <si>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</si>
  <si>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</si>
  <si>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</si>
  <si>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</si>
  <si>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</si>
  <si>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</si>
  <si>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</si>
  <si>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</si>
  <si>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</si>
  <si>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</si>
  <si>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</si>
  <si>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</si>
  <si>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</si>
  <si>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</si>
  <si>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</si>
  <si>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</si>
  <si>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</si>
  <si>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</si>
  <si>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</si>
  <si>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</si>
  <si>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</si>
  <si>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</si>
  <si>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</si>
  <si>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</si>
  <si>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</si>
  <si>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</si>
  <si>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</si>
  <si>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</si>
  <si>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</si>
  <si>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</si>
  <si>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</si>
  <si>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</si>
  <si>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</si>
  <si>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</si>
  <si>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</si>
  <si>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</si>
  <si>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</si>
  <si>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</si>
  <si>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</si>
  <si>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</si>
  <si>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</si>
  <si>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</si>
  <si>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</si>
  <si>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</si>
  <si>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</si>
  <si>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</si>
  <si>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</si>
  <si>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</si>
  <si>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</si>
  <si>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</si>
  <si>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</si>
  <si>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</si>
  <si>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</si>
  <si>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</si>
  <si>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</si>
  <si>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</si>
  <si>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</si>
  <si>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</si>
  <si>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</si>
  <si>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</si>
  <si>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</si>
  <si>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</si>
  <si>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</si>
  <si>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</si>
  <si>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</si>
  <si>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</si>
  <si>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</si>
  <si>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</si>
  <si>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</si>
  <si>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</si>
  <si>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</si>
  <si>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</si>
  <si>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</si>
  <si>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</si>
  <si>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</si>
  <si>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</si>
  <si>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</si>
  <si>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</si>
  <si>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</si>
  <si>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</si>
  <si>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</si>
  <si>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</si>
  <si>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</si>
  <si>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</si>
  <si>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</si>
  <si>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</si>
  <si>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</si>
  <si>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</si>
  <si>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</si>
  <si>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</si>
  <si>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</si>
  <si>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</si>
  <si>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</si>
  <si>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</si>
  <si>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</si>
  <si>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</si>
  <si>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</si>
  <si>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</si>
  <si>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</si>
  <si>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</si>
  <si>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</si>
  <si>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</si>
  <si>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</si>
  <si>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</si>
  <si>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</si>
  <si>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</si>
  <si>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</si>
  <si>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</si>
  <si>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</si>
  <si>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</si>
  <si>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</si>
  <si>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</si>
  <si>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</si>
  <si>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</si>
  <si>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</si>
  <si>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</si>
  <si>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</si>
  <si>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</si>
  <si>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</si>
  <si>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</si>
  <si>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</si>
  <si>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</si>
  <si>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</si>
  <si>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</si>
  <si>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</si>
  <si>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</si>
  <si>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</si>
  <si>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</si>
  <si>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</si>
  <si>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</si>
  <si>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</si>
  <si>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</si>
  <si>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</si>
  <si>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</si>
  <si>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</si>
  <si>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</si>
  <si>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</si>
  <si>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</si>
  <si>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</si>
  <si>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</si>
  <si>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</si>
  <si>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</si>
  <si>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</si>
  <si>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</si>
  <si>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</si>
  <si>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</si>
  <si>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</si>
  <si>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</si>
  <si>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</si>
  <si>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</si>
  <si>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</si>
  <si>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</si>
  <si>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</si>
  <si>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</si>
  <si>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</si>
  <si>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</si>
  <si>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</si>
  <si>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</si>
  <si>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</si>
  <si>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</si>
  <si>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</si>
  <si>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</si>
  <si>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</si>
  <si>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</si>
  <si>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</si>
  <si>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</si>
  <si>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</si>
  <si>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</si>
  <si>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</si>
  <si>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</si>
  <si>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</si>
  <si>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</si>
  <si>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</si>
  <si>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</si>
  <si>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</si>
  <si>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</si>
  <si>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</si>
  <si>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</si>
  <si>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</si>
  <si>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</si>
  <si>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</si>
  <si>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</si>
  <si>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</si>
  <si>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</si>
  <si>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</si>
  <si>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</si>
  <si>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</si>
  <si>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</si>
  <si>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</si>
  <si>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</si>
  <si>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</si>
  <si>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</si>
  <si>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</si>
  <si>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</si>
  <si>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</si>
  <si>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</si>
  <si>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</si>
  <si>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</si>
  <si>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</si>
  <si>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</si>
  <si>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</si>
  <si>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</si>
  <si>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</si>
  <si>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</si>
  <si>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</si>
  <si>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</si>
  <si>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</si>
  <si>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</si>
  <si>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</si>
  <si>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</si>
  <si>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</si>
  <si>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</si>
  <si>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</si>
  <si>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</si>
  <si>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</si>
  <si>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</si>
  <si>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</si>
  <si>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</si>
  <si>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</si>
  <si>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</si>
  <si>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</si>
  <si>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</si>
  <si>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</si>
  <si>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</si>
  <si>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</si>
  <si>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</si>
  <si>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</si>
  <si>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</si>
  <si>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</si>
  <si>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</si>
  <si>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</si>
  <si>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</si>
  <si>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</si>
  <si>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</si>
  <si>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</si>
  <si>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</si>
  <si>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</si>
  <si>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</si>
  <si>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</si>
  <si>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</si>
  <si>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</si>
  <si>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</si>
  <si>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</si>
  <si>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</si>
  <si>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</si>
  <si>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</si>
  <si>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</si>
  <si>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</si>
  <si>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</si>
  <si>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</si>
  <si>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</si>
  <si>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</si>
  <si>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</si>
  <si>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</si>
  <si>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</si>
  <si>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</si>
  <si>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</si>
  <si>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</si>
  <si>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</si>
  <si>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</si>
  <si>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</si>
  <si>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</si>
  <si>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</si>
  <si>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</si>
  <si>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</si>
  <si>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</si>
  <si>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</si>
  <si>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</si>
  <si>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</si>
  <si>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</si>
  <si>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</si>
  <si>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</si>
  <si>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</si>
  <si>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</si>
  <si>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</si>
  <si>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</si>
  <si>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</si>
  <si>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</si>
  <si>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</si>
  <si>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</si>
  <si>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</si>
  <si>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</si>
  <si>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</si>
  <si>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</si>
  <si>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</si>
  <si>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</si>
  <si>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</si>
  <si>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</si>
  <si>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</si>
  <si>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</si>
  <si>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</si>
  <si>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</si>
  <si>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</si>
  <si>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</si>
  <si>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</si>
  <si>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</si>
  <si>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</si>
  <si>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</si>
  <si>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</si>
  <si>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</si>
  <si>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</si>
  <si>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</si>
  <si>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</si>
  <si>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</si>
  <si>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</si>
  <si>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</si>
  <si>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</si>
  <si>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</si>
  <si>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</si>
  <si>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</si>
  <si>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</si>
  <si>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</si>
  <si>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</si>
  <si>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</si>
  <si>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</si>
  <si>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</si>
  <si>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</si>
  <si>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</si>
  <si>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</si>
  <si>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</si>
  <si>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</si>
  <si>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</si>
  <si>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</si>
  <si>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</si>
  <si>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</si>
  <si>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</si>
  <si>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</si>
  <si>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</si>
  <si>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</si>
  <si>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</si>
  <si>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</si>
  <si>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</si>
  <si>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</si>
  <si>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</si>
  <si>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</si>
  <si>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</si>
  <si>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</si>
  <si>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</si>
  <si>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</si>
  <si>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</si>
  <si>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</si>
  <si>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</si>
  <si>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</si>
  <si>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</si>
  <si>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</si>
  <si>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</si>
  <si>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</si>
  <si>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</si>
  <si>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</si>
  <si>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</si>
  <si>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</si>
  <si>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</si>
  <si>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</si>
  <si>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</si>
  <si>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</si>
  <si>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</si>
  <si>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</si>
  <si>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</si>
  <si>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</si>
  <si>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</si>
  <si>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</si>
  <si>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</si>
  <si>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</si>
  <si>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</si>
  <si>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</si>
  <si>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</si>
  <si>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</si>
  <si>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</si>
  <si>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</si>
  <si>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</si>
  <si>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</si>
  <si>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</si>
  <si>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</si>
  <si>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</si>
  <si>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</si>
  <si>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</si>
  <si>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</si>
  <si>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</si>
  <si>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</si>
  <si>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</si>
  <si>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</si>
  <si>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</si>
  <si>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</si>
  <si>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</si>
  <si>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</si>
  <si>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</si>
  <si>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</si>
  <si>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</si>
  <si>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</si>
  <si>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</si>
  <si>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</si>
  <si>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</si>
  <si>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</si>
  <si>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</si>
  <si>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</si>
  <si>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</si>
  <si>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</si>
  <si>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</si>
  <si>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</si>
  <si>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</si>
  <si>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</si>
  <si>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</si>
  <si>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</si>
  <si>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</si>
  <si>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</si>
  <si>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</si>
  <si>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</si>
  <si>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</si>
  <si>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</si>
  <si>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</si>
  <si>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</si>
  <si>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</si>
  <si>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</si>
  <si>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</si>
  <si>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</si>
  <si>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</si>
  <si>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</si>
  <si>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</si>
  <si>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</si>
  <si>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</si>
  <si>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</si>
  <si>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</si>
  <si>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</si>
  <si>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</si>
  <si>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</si>
  <si>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</si>
  <si>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</si>
  <si>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</si>
  <si>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</si>
  <si>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</si>
  <si>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</si>
  <si>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</si>
  <si>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</si>
  <si>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</si>
  <si>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</si>
  <si>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</si>
  <si>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</si>
  <si>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</si>
  <si>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</si>
  <si>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</si>
  <si>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</si>
  <si>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</si>
  <si>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</si>
  <si>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</si>
  <si>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</si>
  <si>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</si>
  <si>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</si>
  <si>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</si>
  <si>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</si>
  <si>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</si>
  <si>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</si>
  <si>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</si>
  <si>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</si>
  <si>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</si>
  <si>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</si>
  <si>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</si>
  <si>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</si>
  <si>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</si>
  <si>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</si>
  <si>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</si>
  <si>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</si>
  <si>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</si>
  <si>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</si>
  <si>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</si>
  <si>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</si>
  <si>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</si>
  <si>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</si>
  <si>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</si>
  <si>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</si>
  <si>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</si>
  <si>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</si>
  <si>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</si>
  <si>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</si>
  <si>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</si>
  <si>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</si>
  <si>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</si>
  <si>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</si>
  <si>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</si>
  <si>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</si>
  <si>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</si>
  <si>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</si>
  <si>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</si>
  <si>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</si>
  <si>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</si>
  <si>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</si>
  <si>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</si>
  <si>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</si>
  <si>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</si>
  <si>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</si>
  <si>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</si>
  <si>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</si>
  <si>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</si>
  <si>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</si>
  <si>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</si>
  <si>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</si>
  <si>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</si>
  <si>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</si>
  <si>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</si>
  <si>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</si>
  <si>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</si>
  <si>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</si>
  <si>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</si>
  <si>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</si>
  <si>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</si>
  <si>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</si>
  <si>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</si>
  <si>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</si>
  <si>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</si>
  <si>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</si>
  <si>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</si>
  <si>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</si>
  <si>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</si>
  <si>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</si>
  <si>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</si>
  <si>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</si>
  <si>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</si>
  <si>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</si>
  <si>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</si>
  <si>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</si>
  <si>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</si>
  <si>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</si>
  <si>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</si>
  <si>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</si>
  <si>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</si>
  <si>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</si>
  <si>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</si>
  <si>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</si>
  <si>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</si>
  <si>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</si>
  <si>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</si>
  <si>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</si>
  <si>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</si>
  <si>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</si>
  <si>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</si>
  <si>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</si>
  <si>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</si>
  <si>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</si>
  <si>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</si>
  <si>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</si>
  <si>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</si>
  <si>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</si>
  <si>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</si>
  <si>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</si>
  <si>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</si>
  <si>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</si>
  <si>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</si>
  <si>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</si>
  <si>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</si>
  <si>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</si>
  <si>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</si>
  <si>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</si>
  <si>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</si>
  <si>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</si>
  <si>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</si>
  <si>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</si>
  <si>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</si>
  <si>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</si>
  <si>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</si>
  <si>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</si>
  <si>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</si>
  <si>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</si>
  <si>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</si>
  <si>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</si>
  <si>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</si>
  <si>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</si>
  <si>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</si>
  <si>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</si>
  <si>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</si>
  <si>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</si>
  <si>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</si>
  <si>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</si>
  <si>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</si>
  <si>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</si>
  <si>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</si>
  <si>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</si>
  <si>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</si>
  <si>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</si>
  <si>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</si>
  <si>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</si>
  <si>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</si>
  <si>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</si>
  <si>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</si>
  <si>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</si>
  <si>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</si>
  <si>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</si>
  <si>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</si>
  <si>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</si>
  <si>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</si>
  <si>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</si>
  <si>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</si>
  <si>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</si>
  <si>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</si>
  <si>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</si>
  <si>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</si>
  <si>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</si>
  <si>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</si>
  <si>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</si>
  <si>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</si>
  <si>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</si>
  <si>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</si>
  <si>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</si>
  <si>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</si>
  <si>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</si>
  <si>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</si>
  <si>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</si>
  <si>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</si>
  <si>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</si>
  <si>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</si>
  <si>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</si>
  <si>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</si>
  <si>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</si>
  <si>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</si>
  <si>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</si>
  <si>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</si>
  <si>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</si>
  <si>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</si>
  <si>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</si>
  <si>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</si>
  <si>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</si>
  <si>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</si>
  <si>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</si>
  <si>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</si>
  <si>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</si>
  <si>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</si>
  <si>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</si>
  <si>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</si>
  <si>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</si>
  <si>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</si>
  <si>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</si>
  <si>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</si>
  <si>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</si>
  <si>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</si>
  <si>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</si>
  <si>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</si>
  <si>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</si>
  <si>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</si>
  <si>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</si>
  <si>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</si>
  <si>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</si>
  <si>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</si>
  <si>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</si>
  <si>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</si>
  <si>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</si>
  <si>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</si>
  <si>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</si>
  <si>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</si>
  <si>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</si>
  <si>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</si>
  <si>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</si>
  <si>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</si>
  <si>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</si>
  <si>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</si>
  <si>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</si>
  <si>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</si>
  <si>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</si>
  <si>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</si>
  <si>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</si>
  <si>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</si>
  <si>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</si>
  <si>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</si>
  <si>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</si>
  <si>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</si>
  <si>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</si>
  <si>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</si>
  <si>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</si>
  <si>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</si>
  <si>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</si>
  <si>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</si>
  <si>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</si>
  <si>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</si>
  <si>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</si>
  <si>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</si>
  <si>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</si>
  <si>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</si>
  <si>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</si>
  <si>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</si>
  <si>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</si>
  <si>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</si>
  <si>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</si>
  <si>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</si>
  <si>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</si>
  <si>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</si>
  <si>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</si>
  <si>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</si>
  <si>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</si>
  <si>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</si>
  <si>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</si>
  <si>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</si>
  <si>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</si>
  <si>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</si>
  <si>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</si>
  <si>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</si>
  <si>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</si>
  <si>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</si>
  <si>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</si>
  <si>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</si>
  <si>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</si>
  <si>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</si>
  <si>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</si>
  <si>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</si>
  <si>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</si>
  <si>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</si>
  <si>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</si>
  <si>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</si>
  <si>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</si>
  <si>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</si>
  <si>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</si>
  <si>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</si>
  <si>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</si>
  <si>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</si>
  <si>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</si>
  <si>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</si>
  <si>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</si>
  <si>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</si>
  <si>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</si>
  <si>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</si>
  <si>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</si>
  <si>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</si>
  <si>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</si>
  <si>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</si>
  <si>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</si>
  <si>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</si>
  <si>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</si>
  <si>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</si>
  <si>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</si>
  <si>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</si>
  <si>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</si>
  <si>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</si>
  <si>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</si>
  <si>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</si>
  <si>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</si>
  <si>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</si>
  <si>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</si>
  <si>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</si>
  <si>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</si>
  <si>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</si>
  <si>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</si>
  <si>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</si>
  <si>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</si>
  <si>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</si>
  <si>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</si>
  <si>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</si>
  <si>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</si>
  <si>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</si>
  <si>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</si>
  <si>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</si>
  <si>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</si>
  <si>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</si>
  <si>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</si>
  <si>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</si>
  <si>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</si>
  <si>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</si>
  <si>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</si>
  <si>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</si>
  <si>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</si>
  <si>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</si>
  <si>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</si>
  <si>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</si>
  <si>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</si>
  <si>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</si>
  <si>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</si>
  <si>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</si>
  <si>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</si>
  <si>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</si>
  <si>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</si>
  <si>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</si>
  <si>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</si>
  <si>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</si>
  <si>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</si>
  <si>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</si>
  <si>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</si>
  <si>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</si>
  <si>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</si>
  <si>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</si>
  <si>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</si>
  <si>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</si>
  <si>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</si>
  <si>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</si>
  <si>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</si>
  <si>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</si>
  <si>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</si>
  <si>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</si>
  <si>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</si>
  <si>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</si>
  <si>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</si>
  <si>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</si>
  <si>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</si>
  <si>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</si>
  <si>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</si>
  <si>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</si>
  <si>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</si>
  <si>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</si>
  <si>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</si>
  <si>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</si>
  <si>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</si>
  <si>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</si>
  <si>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</si>
  <si>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</si>
  <si>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</si>
  <si>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</si>
  <si>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</si>
  <si>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</si>
  <si>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</si>
  <si>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</si>
  <si>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</si>
  <si>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</si>
  <si>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</si>
  <si>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</si>
  <si>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</si>
  <si>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</si>
  <si>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</si>
  <si>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</si>
  <si>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</si>
  <si>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</si>
  <si>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</si>
  <si>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</si>
  <si>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</si>
  <si>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</si>
  <si>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</si>
  <si>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</si>
  <si>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</si>
  <si>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</si>
  <si>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</si>
  <si>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</si>
  <si>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</si>
  <si>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</si>
  <si>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</si>
  <si>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</si>
  <si>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</si>
  <si>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</si>
  <si>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</si>
  <si>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</si>
  <si>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</si>
  <si>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</si>
  <si>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</si>
  <si>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</si>
  <si>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</si>
  <si>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</si>
  <si>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</si>
  <si>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</si>
  <si>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</si>
  <si>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</si>
  <si>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</si>
  <si>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</si>
  <si>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</si>
  <si>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</si>
  <si>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</si>
  <si>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</si>
  <si>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</si>
  <si>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</si>
  <si>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</si>
  <si>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</si>
  <si>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</si>
  <si>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</si>
  <si>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</si>
  <si>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</si>
  <si>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</si>
  <si>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</si>
  <si>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</si>
  <si>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</si>
  <si>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</si>
  <si>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</si>
  <si>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</si>
  <si>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</si>
  <si>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</si>
  <si>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</si>
  <si>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</si>
  <si>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</si>
  <si>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</si>
  <si>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</si>
  <si>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</si>
  <si>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</si>
  <si>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</si>
  <si>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</si>
  <si>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</si>
  <si>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</si>
  <si>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</si>
  <si>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</si>
  <si>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</si>
  <si>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</si>
  <si>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</si>
  <si>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</si>
  <si>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</si>
  <si>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</si>
  <si>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</si>
  <si>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</si>
  <si>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</si>
  <si>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</si>
  <si>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</si>
  <si>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</si>
  <si>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</si>
  <si>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</si>
  <si>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</si>
  <si>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</si>
  <si>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</si>
  <si>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</si>
  <si>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</si>
  <si>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</si>
  <si>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</si>
  <si>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</si>
  <si>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</si>
  <si>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</si>
  <si>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</si>
  <si>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</si>
  <si>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</si>
  <si>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</si>
  <si>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</si>
  <si>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</si>
  <si>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</si>
  <si>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</si>
  <si>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</si>
  <si>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</si>
  <si>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</si>
  <si>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</si>
  <si>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</si>
  <si>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</si>
  <si>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</si>
  <si>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</si>
  <si>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</si>
  <si>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</si>
  <si>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</si>
  <si>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</si>
  <si>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</si>
  <si>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</si>
  <si>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</si>
  <si>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</si>
  <si>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</si>
  <si>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</si>
  <si>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</si>
  <si>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</si>
  <si>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</si>
  <si>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</si>
  <si>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</si>
  <si>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</si>
  <si>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</si>
  <si>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</si>
  <si>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</si>
  <si>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</si>
  <si>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</si>
  <si>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</si>
  <si>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</si>
  <si>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</si>
  <si>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</si>
  <si>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</si>
  <si>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</si>
  <si>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</si>
  <si>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</si>
  <si>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</si>
  <si>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</si>
  <si>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</si>
  <si>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</si>
  <si>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</si>
  <si>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</si>
  <si>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</si>
  <si>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</si>
  <si>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</si>
  <si>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</si>
  <si>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</si>
  <si>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</si>
  <si>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</si>
  <si>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</si>
  <si>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</si>
  <si>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</si>
  <si>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</si>
  <si>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</si>
  <si>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</si>
  <si>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</si>
  <si>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</si>
  <si>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</si>
  <si>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</si>
  <si>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</si>
  <si>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</si>
  <si>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</si>
  <si>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</si>
  <si>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</si>
  <si>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</si>
  <si>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</si>
  <si>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</si>
  <si>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</si>
  <si>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</si>
  <si>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</si>
  <si>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</si>
  <si>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</si>
  <si>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</si>
  <si>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</si>
  <si>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</si>
  <si>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</si>
  <si>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</si>
  <si>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</si>
  <si>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</si>
  <si>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</si>
  <si>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</si>
  <si>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</si>
  <si>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</si>
  <si>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</si>
  <si>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</si>
  <si>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</si>
  <si>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</si>
  <si>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</si>
  <si>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</si>
  <si>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</si>
  <si>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</si>
  <si>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</si>
  <si>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</si>
  <si>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</si>
  <si>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</si>
  <si>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</si>
  <si>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</si>
  <si>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</si>
  <si>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</si>
  <si>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</si>
  <si>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</si>
  <si>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</si>
  <si>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</si>
  <si>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</si>
  <si>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</si>
  <si>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</si>
  <si>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</si>
  <si>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</si>
  <si>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</si>
  <si>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</si>
  <si>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</si>
  <si>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</si>
  <si>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</si>
  <si>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</si>
  <si>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</si>
  <si>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</si>
  <si>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</si>
  <si>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</si>
  <si>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</si>
  <si>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</si>
  <si>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</si>
  <si>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</si>
  <si>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</si>
  <si>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</si>
  <si>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</si>
  <si>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</si>
  <si>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</si>
  <si>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</si>
  <si>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</si>
  <si>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</si>
  <si>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</si>
  <si>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</si>
  <si>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</si>
  <si>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</si>
  <si>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</si>
  <si>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</si>
  <si>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</si>
  <si>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</si>
  <si>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</si>
  <si>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</si>
  <si>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</si>
  <si>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</si>
  <si>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</si>
  <si>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</si>
  <si>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</si>
  <si>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</si>
  <si>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</si>
  <si>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</si>
  <si>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</si>
  <si>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</si>
  <si>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</si>
  <si>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</si>
  <si>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</si>
  <si>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</si>
  <si>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</si>
  <si>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</si>
  <si>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</si>
  <si>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</si>
  <si>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</si>
  <si>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</si>
  <si>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</si>
  <si>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</si>
  <si>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</si>
  <si>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</si>
  <si>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</si>
  <si>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</si>
  <si>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</si>
  <si>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</si>
  <si>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</si>
  <si>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</si>
  <si>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</si>
  <si>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</si>
  <si>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</si>
  <si>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</si>
  <si>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</si>
  <si>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</si>
  <si>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</si>
  <si>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</si>
  <si>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</si>
  <si>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</si>
  <si>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</si>
  <si>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</si>
  <si>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</si>
  <si>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</si>
  <si>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</si>
  <si>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</si>
  <si>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</si>
  <si>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</si>
  <si>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</si>
  <si>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</si>
  <si>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</si>
  <si>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</si>
  <si>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</si>
  <si>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</si>
  <si>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</si>
  <si>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</si>
  <si>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</si>
  <si>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</si>
  <si>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</si>
  <si>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</si>
  <si>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</si>
  <si>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</si>
  <si>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</si>
  <si>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</si>
  <si>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</si>
  <si>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</si>
  <si>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</si>
  <si>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</si>
  <si>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</si>
  <si>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</si>
  <si>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</si>
  <si>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</si>
  <si>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</si>
  <si>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</si>
  <si>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</si>
  <si>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</si>
  <si>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</si>
  <si>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</si>
  <si>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</si>
  <si>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</si>
  <si>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</si>
  <si>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</si>
  <si>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</si>
  <si>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</si>
  <si>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</si>
  <si>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</si>
  <si>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</si>
  <si>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</si>
  <si>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</si>
  <si>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</si>
  <si>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</si>
  <si>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</si>
  <si>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</si>
  <si>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</si>
  <si>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</si>
  <si>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</si>
  <si>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</si>
  <si>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</si>
  <si>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</si>
  <si>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</si>
  <si>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</si>
  <si>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</si>
  <si>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</si>
  <si>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</si>
  <si>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</si>
  <si>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</si>
  <si>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</si>
  <si>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</si>
  <si>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</si>
  <si>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</si>
  <si>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</si>
  <si>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</si>
  <si>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</si>
  <si>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</si>
  <si>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</si>
  <si>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</si>
  <si>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</si>
  <si>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</si>
  <si>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</si>
  <si>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</si>
  <si>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</si>
  <si>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</si>
  <si>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</si>
  <si>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</si>
  <si>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</si>
  <si>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</si>
  <si>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</si>
  <si>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</si>
  <si>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</si>
  <si>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</si>
  <si>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</si>
  <si>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</si>
  <si>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</si>
  <si>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</si>
  <si>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</si>
  <si>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</si>
  <si>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</si>
  <si>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</si>
  <si>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</si>
  <si>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</si>
  <si>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</si>
  <si>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</si>
  <si>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</si>
  <si>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</si>
  <si>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</si>
  <si>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</si>
  <si>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</si>
  <si>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</si>
  <si>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</si>
  <si>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</si>
  <si>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</si>
  <si>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</si>
  <si>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</si>
  <si>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</si>
  <si>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</si>
  <si>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</si>
  <si>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</si>
  <si>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</si>
  <si>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</si>
  <si>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</si>
  <si>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</si>
  <si>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</si>
  <si>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</si>
  <si>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</si>
  <si>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</si>
  <si>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</si>
  <si>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</si>
  <si>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</si>
  <si>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</si>
  <si>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</si>
  <si>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</si>
  <si>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</si>
  <si>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</si>
  <si>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</si>
  <si>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</si>
  <si>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</si>
  <si>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</si>
  <si>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</si>
  <si>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</si>
  <si>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</si>
  <si>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</si>
  <si>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</si>
  <si>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</si>
  <si>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</si>
  <si>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</si>
  <si>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</si>
  <si>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</si>
  <si>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</si>
  <si>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</si>
  <si>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</si>
  <si>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</si>
  <si>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</si>
  <si>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</si>
  <si>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</si>
  <si>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</si>
  <si>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</si>
  <si>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</si>
  <si>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</si>
  <si>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</si>
  <si>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</si>
  <si>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</si>
  <si>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</si>
  <si>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</si>
  <si>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</si>
  <si>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</si>
  <si>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</si>
  <si>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</si>
  <si>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</si>
  <si>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</si>
  <si>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</si>
  <si>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</si>
  <si>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</si>
  <si>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</si>
  <si>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</si>
  <si>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</si>
  <si>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</si>
  <si>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</si>
  <si>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</si>
  <si>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</si>
  <si>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</si>
  <si>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</si>
  <si>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</si>
  <si>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</si>
  <si>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</si>
  <si>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</si>
  <si>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</si>
  <si>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</si>
  <si>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</si>
  <si>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</si>
  <si>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</si>
  <si>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</si>
  <si>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</si>
  <si>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</si>
  <si>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</si>
  <si>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</si>
  <si>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</si>
  <si>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</si>
  <si>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</si>
  <si>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</si>
  <si>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</si>
  <si>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</si>
  <si>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</si>
  <si>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</si>
  <si>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</si>
  <si>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</si>
  <si>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</si>
  <si>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</si>
  <si>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</si>
  <si>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</si>
  <si>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</si>
  <si>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</si>
  <si>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</si>
  <si>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</si>
  <si>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</si>
  <si>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</si>
  <si>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</si>
  <si>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</si>
  <si>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</si>
  <si>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</si>
  <si>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</si>
  <si>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</si>
  <si>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</si>
  <si>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</si>
  <si>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</si>
  <si>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</si>
  <si>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</si>
  <si>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</si>
  <si>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</si>
  <si>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</si>
  <si>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</si>
  <si>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</si>
  <si>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</si>
  <si>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</si>
  <si>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</si>
  <si>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</si>
  <si>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</si>
  <si>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</si>
  <si>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</si>
  <si>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</si>
  <si>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</si>
  <si>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</si>
  <si>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</si>
  <si>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</si>
  <si>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</si>
  <si>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</si>
  <si>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</si>
  <si>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</si>
  <si>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</si>
  <si>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</si>
  <si>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</si>
  <si>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</si>
  <si>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</si>
  <si>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</si>
  <si>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</si>
  <si>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</si>
  <si>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</si>
  <si>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</si>
  <si>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</si>
  <si>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</si>
  <si>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</si>
  <si>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</si>
  <si>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</si>
  <si>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</si>
  <si>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</si>
  <si>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</si>
  <si>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</si>
  <si>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</si>
  <si>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</si>
  <si>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</si>
  <si>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</si>
  <si>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</si>
  <si>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</si>
  <si>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</si>
  <si>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</si>
  <si>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</si>
  <si>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</si>
  <si>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</si>
  <si>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</si>
  <si>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</si>
  <si>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</si>
  <si>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</si>
  <si>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</si>
  <si>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</si>
  <si>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</si>
  <si>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</si>
  <si>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</si>
  <si>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</si>
  <si>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</si>
  <si>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</si>
  <si>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</si>
  <si>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</si>
  <si>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</si>
  <si>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</si>
  <si>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</si>
  <si>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</si>
  <si>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</si>
  <si>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</si>
  <si>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</si>
  <si>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</si>
  <si>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</si>
  <si>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</si>
  <si>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</si>
  <si>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</si>
  <si>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</si>
  <si>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</si>
  <si>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</si>
  <si>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</si>
  <si>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</si>
  <si>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</si>
  <si>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</si>
  <si>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</si>
  <si>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</si>
  <si>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</si>
  <si>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</si>
  <si>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</si>
  <si>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</si>
  <si>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</si>
  <si>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</si>
  <si>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</si>
  <si>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</si>
  <si>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</si>
  <si>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</si>
  <si>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</si>
  <si>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</si>
  <si>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</si>
  <si>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</si>
  <si>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</si>
  <si>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</si>
  <si>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</si>
  <si>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</si>
  <si>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</si>
  <si>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</si>
  <si>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</si>
  <si>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</si>
  <si>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</si>
  <si>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</si>
  <si>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</si>
  <si>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</si>
  <si>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</si>
  <si>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</si>
  <si>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</si>
  <si>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</si>
  <si>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</si>
  <si>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</si>
  <si>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</si>
  <si>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</si>
  <si>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</si>
  <si>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</si>
  <si>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</si>
  <si>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</si>
  <si>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</si>
  <si>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</si>
  <si>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</si>
  <si>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</si>
  <si>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</si>
  <si>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</si>
  <si>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</si>
  <si>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</si>
  <si>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</si>
  <si>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</si>
  <si>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</si>
  <si>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</si>
  <si>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</si>
  <si>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</si>
  <si>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</si>
  <si>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</si>
  <si>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</si>
  <si>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</si>
  <si>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</si>
  <si>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</si>
  <si>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</si>
  <si>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</si>
  <si>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</si>
  <si>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</si>
  <si>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</si>
  <si>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</si>
  <si>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</si>
  <si>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</si>
  <si>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</si>
  <si>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</si>
  <si>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</si>
  <si>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</si>
  <si>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</si>
  <si>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</si>
  <si>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</si>
  <si>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</si>
  <si>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</si>
  <si>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</si>
  <si>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</si>
  <si>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</si>
  <si>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</si>
  <si>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</si>
  <si>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</si>
  <si>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</si>
  <si>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</si>
  <si>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</si>
  <si>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</si>
  <si>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</si>
  <si>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</si>
  <si>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</si>
  <si>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</si>
  <si>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</si>
  <si>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</si>
  <si>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</si>
  <si>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</si>
  <si>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</si>
  <si>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</si>
  <si>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</si>
  <si>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</si>
  <si>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</si>
  <si>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</si>
  <si>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</si>
  <si>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</si>
  <si>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</si>
  <si>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</si>
  <si>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</si>
  <si>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</si>
  <si>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</si>
  <si>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</si>
  <si>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</si>
  <si>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</si>
  <si>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</si>
  <si>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</si>
  <si>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</si>
  <si>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</si>
  <si>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</si>
  <si>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</si>
  <si>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</si>
  <si>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</si>
  <si>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</si>
  <si>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</si>
  <si>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</si>
  <si>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</si>
  <si>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</si>
  <si>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</si>
  <si>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</si>
  <si>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</si>
  <si>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</si>
  <si>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</si>
  <si>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</si>
  <si>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</si>
  <si>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</si>
  <si>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</si>
  <si>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</si>
  <si>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</si>
  <si>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</si>
  <si>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</si>
  <si>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</si>
  <si>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</si>
  <si>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</si>
  <si>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</si>
  <si>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</si>
  <si>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</si>
  <si>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</si>
  <si>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</si>
  <si>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</si>
  <si>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</si>
  <si>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</si>
  <si>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</si>
  <si>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</si>
  <si>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</si>
  <si>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</si>
  <si>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</si>
  <si>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</si>
  <si>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</si>
  <si>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</si>
  <si>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</si>
  <si>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</si>
  <si>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</si>
  <si>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</si>
  <si>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</si>
  <si>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</si>
  <si>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</si>
  <si>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</si>
  <si>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</si>
  <si>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</si>
  <si>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</si>
  <si>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</si>
  <si>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</si>
  <si>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</si>
  <si>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</si>
  <si>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</si>
  <si>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</si>
  <si>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</si>
  <si>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</si>
  <si>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</si>
  <si>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</si>
  <si>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</si>
  <si>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</si>
  <si>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</si>
  <si>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</si>
  <si>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</si>
  <si>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</si>
  <si>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</si>
  <si>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</si>
  <si>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</si>
  <si>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</si>
  <si>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</si>
  <si>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</si>
  <si>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</si>
  <si>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</si>
  <si>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</si>
  <si>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</si>
  <si>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</si>
  <si>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</si>
  <si>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</si>
  <si>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</si>
  <si>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</si>
  <si>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</si>
  <si>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</si>
  <si>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</si>
  <si>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</si>
  <si>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</si>
  <si>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</si>
  <si>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</si>
  <si>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</si>
  <si>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</si>
  <si>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</si>
  <si>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</si>
  <si>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</si>
  <si>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</si>
  <si>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</si>
  <si>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</si>
  <si>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</si>
  <si>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</si>
  <si>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</si>
  <si>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</si>
  <si>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</si>
  <si>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</si>
  <si>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</si>
  <si>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</si>
  <si>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</si>
  <si>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</si>
  <si>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</si>
  <si>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</si>
  <si>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</si>
  <si>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</si>
  <si>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</si>
  <si>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</si>
  <si>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</si>
  <si>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</si>
  <si>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</si>
  <si>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</si>
  <si>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</si>
  <si>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</si>
  <si>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</si>
  <si>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</si>
  <si>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</si>
  <si>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</si>
  <si>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</si>
  <si>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</si>
  <si>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</si>
  <si>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</si>
  <si>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</si>
  <si>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</si>
  <si>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</si>
  <si>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</si>
  <si>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</si>
  <si>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</si>
  <si>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</si>
  <si>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</si>
  <si>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</si>
  <si>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</si>
  <si>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</si>
  <si>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</si>
  <si>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</si>
  <si>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</si>
  <si>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</si>
  <si>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</si>
  <si>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</si>
  <si>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</si>
  <si>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</si>
  <si>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</si>
  <si>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</si>
  <si>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</si>
  <si>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</si>
  <si>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</si>
  <si>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</si>
  <si>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</si>
  <si>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</si>
  <si>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</si>
  <si>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</si>
  <si>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</si>
  <si>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</si>
  <si>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</si>
  <si>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</si>
  <si>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</si>
  <si>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</si>
  <si>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</si>
  <si>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</si>
  <si>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</si>
  <si>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</si>
  <si>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</si>
  <si>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</si>
  <si>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</si>
  <si>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</si>
  <si>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</si>
  <si>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</si>
  <si>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</si>
  <si>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</si>
  <si>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</si>
  <si>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</si>
  <si>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</si>
  <si>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</si>
  <si>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</si>
  <si>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</si>
  <si>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</si>
  <si>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</si>
  <si>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</si>
  <si>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</si>
  <si>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</si>
  <si>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</si>
  <si>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</si>
  <si>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</si>
  <si>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</si>
  <si>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</si>
  <si>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</si>
  <si>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</si>
  <si>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</si>
  <si>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</si>
  <si>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</si>
  <si>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</si>
  <si>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</si>
  <si>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</si>
  <si>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</si>
  <si>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</si>
  <si>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</si>
  <si>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</si>
  <si>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</si>
  <si>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</si>
  <si>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</si>
  <si>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</si>
  <si>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</si>
  <si>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</si>
  <si>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</si>
  <si>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</si>
  <si>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</si>
  <si>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</si>
  <si>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</si>
  <si>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</si>
  <si>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</si>
  <si>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</si>
  <si>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</si>
  <si>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</si>
  <si>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</si>
  <si>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</si>
  <si>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</si>
  <si>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</si>
  <si>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</si>
  <si>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</si>
  <si>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</si>
  <si>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</si>
  <si>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</si>
  <si>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</si>
  <si>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</si>
  <si>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</si>
  <si>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</si>
  <si>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</si>
  <si>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</si>
  <si>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</si>
  <si>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</si>
  <si>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</si>
  <si>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</si>
  <si>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</si>
  <si>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</si>
  <si>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</si>
  <si>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</si>
  <si>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</si>
  <si>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</si>
  <si>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</si>
  <si>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</si>
  <si>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</si>
  <si>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</si>
  <si>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</si>
  <si>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</si>
  <si>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</si>
  <si>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</si>
  <si>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</si>
  <si>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</si>
  <si>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</si>
  <si>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</si>
  <si>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</si>
  <si>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</si>
  <si>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</si>
  <si>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</si>
  <si>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</si>
  <si>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</si>
  <si>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</si>
  <si>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</si>
  <si>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</si>
  <si>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</si>
  <si>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</si>
  <si>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</si>
  <si>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</si>
  <si>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</si>
  <si>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</si>
  <si>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</si>
  <si>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</si>
  <si>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</si>
  <si>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</si>
  <si>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</si>
  <si>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</si>
  <si>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</si>
  <si>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</si>
  <si>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</si>
  <si>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</si>
  <si>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</si>
  <si>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</si>
  <si>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</si>
  <si>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</si>
  <si>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</si>
  <si>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</si>
  <si>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</si>
  <si>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</si>
  <si>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</si>
  <si>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</si>
  <si>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</si>
  <si>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</si>
  <si>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</si>
  <si>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</si>
  <si>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</si>
  <si>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</si>
  <si>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</si>
  <si>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</si>
  <si>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</si>
  <si>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</si>
  <si>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</si>
  <si>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</si>
  <si>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</si>
  <si>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</si>
  <si>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</si>
  <si>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</si>
  <si>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</si>
  <si>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</si>
  <si>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</si>
  <si>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</si>
  <si>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</si>
  <si>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</si>
  <si>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</si>
  <si>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</si>
  <si>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</si>
  <si>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</si>
  <si>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</si>
  <si>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</si>
  <si>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</si>
  <si>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</si>
  <si>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</si>
  <si>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</si>
  <si>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</si>
  <si>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</si>
  <si>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</si>
  <si>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</si>
  <si>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</si>
  <si>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</si>
  <si>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</si>
  <si>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</si>
  <si>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</si>
  <si>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</si>
  <si>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</si>
  <si>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</si>
  <si>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</si>
  <si>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</si>
  <si>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</si>
  <si>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</si>
  <si>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</si>
  <si>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</si>
  <si>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</si>
  <si>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</si>
  <si>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</si>
  <si>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</si>
  <si>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</si>
  <si>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</si>
  <si>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</si>
  <si>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</si>
  <si>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</si>
  <si>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</si>
  <si>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</si>
  <si>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</si>
  <si>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</si>
  <si>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</si>
  <si>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</si>
  <si>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</si>
  <si>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</si>
  <si>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</si>
  <si>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</si>
  <si>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</si>
  <si>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</si>
  <si>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</si>
  <si>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</si>
  <si>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</si>
  <si>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</si>
  <si>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</si>
  <si>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</si>
  <si>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</si>
  <si>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</si>
  <si>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</si>
  <si>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</si>
  <si>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</si>
  <si>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</si>
  <si>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</si>
  <si>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</si>
  <si>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</si>
  <si>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</si>
  <si>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</si>
  <si>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</si>
  <si>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</si>
  <si>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</si>
  <si>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</si>
  <si>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</si>
  <si>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</si>
  <si>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</si>
  <si>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</si>
  <si>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</si>
  <si>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</si>
  <si>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</si>
  <si>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</si>
  <si>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</si>
  <si>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</si>
  <si>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</si>
  <si>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</si>
  <si>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</si>
  <si>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</si>
  <si>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</si>
  <si>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</si>
  <si>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</si>
  <si>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</si>
  <si>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</si>
  <si>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</si>
  <si>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</si>
  <si>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</si>
  <si>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</si>
  <si>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</si>
  <si>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</si>
  <si>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</si>
  <si>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</si>
  <si>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</si>
  <si>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</si>
  <si>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</si>
  <si>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</si>
  <si>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</si>
  <si>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</si>
  <si>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</si>
  <si>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</si>
  <si>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</si>
  <si>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</si>
  <si>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</si>
  <si>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</si>
  <si>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</si>
  <si>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</si>
  <si>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</si>
  <si>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</si>
  <si>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</si>
  <si>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</si>
  <si>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</si>
  <si>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</si>
  <si>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</si>
  <si>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</si>
  <si>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</si>
  <si>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</si>
  <si>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</si>
  <si>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</si>
  <si>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</si>
  <si>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</si>
  <si>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</si>
  <si>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</si>
  <si>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</si>
  <si>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</si>
  <si>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</si>
  <si>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</si>
  <si>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</si>
  <si>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</si>
  <si>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</si>
  <si>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</si>
  <si>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</si>
  <si>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</si>
  <si>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</si>
  <si>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</si>
  <si>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</si>
  <si>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</si>
  <si>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</si>
  <si>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</si>
  <si>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</si>
  <si>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</si>
  <si>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</si>
  <si>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</si>
  <si>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</si>
  <si>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</si>
  <si>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</si>
  <si>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</si>
  <si>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</si>
  <si>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</si>
  <si>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</si>
  <si>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</si>
  <si>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</si>
  <si>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</si>
  <si>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</si>
  <si>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</si>
  <si>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</si>
  <si>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</si>
  <si>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</si>
  <si>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</si>
  <si>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</si>
  <si>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</si>
  <si>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</si>
  <si>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</si>
  <si>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</si>
  <si>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</si>
  <si>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</si>
  <si>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</si>
  <si>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</si>
  <si>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</si>
  <si>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</si>
  <si>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</si>
  <si>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</si>
  <si>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</si>
  <si>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</si>
  <si>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</si>
  <si>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</si>
  <si>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</si>
  <si>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</si>
  <si>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</si>
  <si>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</si>
  <si>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</si>
  <si>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</si>
  <si>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</si>
  <si>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</si>
  <si>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</si>
  <si>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</si>
  <si>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</si>
  <si>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</si>
  <si>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</si>
  <si>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</si>
  <si>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</si>
  <si>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</si>
  <si>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</si>
  <si>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</si>
  <si>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</si>
  <si>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</si>
  <si>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</si>
  <si>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</si>
  <si>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</si>
  <si>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</si>
  <si>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</si>
  <si>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</si>
  <si>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</si>
  <si>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</si>
  <si>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</si>
  <si>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</si>
  <si>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</si>
  <si>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</si>
  <si>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</si>
  <si>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</si>
  <si>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</si>
  <si>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</si>
  <si>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</si>
  <si>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</si>
  <si>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</si>
  <si>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</si>
  <si>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</si>
  <si>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</si>
  <si>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</si>
  <si>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</si>
  <si>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</si>
  <si>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</si>
  <si>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</si>
  <si>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</si>
  <si>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</si>
  <si>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</si>
  <si>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</si>
  <si>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</si>
  <si>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</si>
  <si>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</si>
  <si>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</si>
  <si>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</si>
  <si>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</si>
  <si>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</si>
  <si>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</si>
  <si>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</si>
  <si>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</si>
  <si>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</si>
  <si>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</si>
  <si>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</si>
  <si>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</si>
  <si>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</si>
  <si>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</si>
  <si>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</si>
  <si>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</si>
  <si>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</si>
  <si>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</si>
  <si>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</si>
  <si>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</si>
  <si>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</si>
  <si>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</si>
  <si>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</si>
  <si>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</si>
  <si>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</si>
  <si>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</si>
  <si>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</si>
  <si>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</si>
  <si>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</si>
  <si>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</si>
  <si>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</si>
  <si>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</si>
  <si>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</si>
  <si>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</si>
  <si>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</si>
  <si>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</si>
  <si>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</si>
  <si>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</si>
  <si>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</si>
  <si>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</si>
  <si>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</si>
  <si>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</si>
  <si>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</si>
  <si>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</si>
  <si>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</si>
  <si>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</si>
  <si>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</si>
  <si>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</si>
  <si>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</si>
  <si>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</si>
  <si>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</si>
  <si>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</si>
  <si>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</si>
  <si>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</si>
  <si>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</si>
  <si>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</si>
  <si>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</si>
  <si>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</si>
  <si>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</si>
  <si>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</si>
  <si>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</si>
  <si>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</si>
  <si>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</si>
  <si>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</si>
  <si>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</si>
  <si>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</si>
  <si>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</si>
  <si>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</si>
  <si>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</si>
  <si>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</si>
  <si>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</si>
  <si>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</si>
  <si>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</si>
  <si>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</si>
  <si>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</si>
  <si>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</si>
  <si>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</si>
  <si>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</si>
  <si>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</si>
  <si>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</si>
  <si>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</si>
  <si>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</si>
  <si>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</si>
  <si>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</si>
  <si>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</si>
  <si>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</si>
  <si>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</si>
  <si>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</si>
  <si>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</si>
  <si>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</si>
  <si>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</si>
  <si>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</si>
  <si>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</si>
  <si>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</si>
  <si>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</si>
  <si>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</si>
  <si>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</si>
  <si>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</si>
  <si>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</si>
  <si>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</si>
  <si>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</si>
  <si>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</si>
  <si>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</si>
  <si>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</si>
  <si>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</si>
  <si>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</si>
  <si>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</si>
  <si>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</si>
  <si>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</si>
  <si>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</si>
  <si>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</si>
  <si>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</si>
  <si>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</si>
  <si>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</si>
  <si>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</si>
  <si>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</si>
  <si>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</si>
  <si>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</si>
  <si>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</si>
  <si>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</si>
  <si>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</si>
  <si>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</si>
  <si>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</si>
  <si>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</si>
  <si>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</si>
  <si>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</si>
  <si>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</si>
  <si>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</si>
  <si>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</si>
  <si>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</si>
  <si>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</si>
  <si>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</si>
  <si>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</si>
  <si>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</si>
  <si>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</si>
  <si>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</si>
  <si>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</si>
  <si>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</si>
  <si>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</si>
  <si>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</si>
  <si>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</si>
  <si>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</si>
  <si>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</si>
  <si>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</si>
  <si>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</si>
  <si>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</si>
  <si>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</si>
  <si>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</si>
  <si>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</si>
  <si>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</si>
  <si>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</si>
  <si>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</si>
  <si>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</si>
  <si>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</si>
  <si>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</si>
  <si>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</si>
  <si>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</si>
  <si>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</si>
  <si>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</si>
  <si>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</si>
  <si>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</si>
  <si>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</si>
  <si>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</si>
  <si>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</si>
  <si>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</si>
  <si>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</si>
  <si>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</si>
  <si>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</si>
  <si>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</si>
  <si>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</si>
  <si>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</si>
  <si>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</si>
  <si>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</si>
  <si>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</si>
  <si>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</si>
  <si>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</si>
  <si>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</si>
  <si>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</si>
  <si>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</si>
  <si>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</si>
  <si>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</si>
  <si>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</si>
  <si>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</si>
  <si>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</si>
  <si>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</si>
  <si>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</si>
  <si>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</si>
  <si>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</si>
  <si>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</si>
  <si>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</si>
  <si>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</si>
  <si>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</si>
  <si>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</si>
  <si>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</si>
  <si>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</si>
  <si>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</si>
  <si>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</si>
  <si>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</si>
  <si>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</si>
  <si>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</si>
  <si>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</si>
  <si>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</si>
  <si>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</si>
  <si>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</si>
  <si>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</si>
  <si>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</si>
  <si>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</si>
  <si>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</si>
  <si>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</si>
  <si>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</si>
  <si>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</si>
  <si>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</si>
  <si>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</si>
  <si>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</si>
  <si>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</si>
  <si>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</si>
  <si>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</si>
  <si>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</si>
  <si>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</si>
  <si>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</si>
  <si>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</si>
  <si>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</si>
  <si>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</si>
  <si>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</si>
  <si>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</si>
  <si>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</si>
  <si>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</si>
  <si>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</si>
  <si>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</si>
  <si>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</si>
  <si>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</si>
  <si>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</si>
  <si>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</si>
  <si>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</si>
  <si>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</si>
  <si>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</si>
  <si>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</si>
  <si>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</si>
  <si>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</si>
  <si>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</si>
  <si>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</si>
  <si>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</si>
  <si>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</si>
  <si>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</si>
  <si>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</si>
  <si>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</si>
  <si>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</si>
  <si>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</si>
  <si>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</si>
  <si>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</si>
  <si>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</si>
  <si>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</si>
  <si>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</si>
  <si>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</si>
  <si>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</si>
  <si>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</si>
  <si>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</si>
  <si>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</si>
  <si>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</si>
  <si>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</si>
  <si>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</si>
  <si>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</si>
  <si>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</si>
  <si>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</si>
  <si>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</si>
  <si>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</si>
  <si>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</si>
  <si>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</si>
  <si>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</si>
  <si>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</si>
  <si>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</si>
  <si>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</si>
  <si>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</si>
  <si>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</si>
  <si>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</si>
  <si>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</si>
  <si>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</si>
  <si>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</si>
  <si>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</si>
  <si>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</si>
  <si>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</si>
  <si>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</si>
  <si>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</si>
  <si>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</si>
  <si>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</si>
  <si>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</si>
  <si>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</si>
  <si>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</si>
  <si>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</si>
  <si>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</si>
  <si>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</si>
  <si>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</si>
  <si>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</si>
  <si>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</si>
  <si>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</si>
  <si>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</si>
  <si>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</si>
  <si>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</si>
  <si>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</si>
  <si>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</si>
  <si>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</si>
  <si>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</si>
  <si>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</si>
  <si>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</si>
  <si>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</si>
  <si>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</si>
  <si>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</si>
  <si>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</si>
  <si>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</si>
  <si>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</si>
  <si>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</si>
  <si>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</si>
  <si>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</si>
  <si>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</si>
  <si>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</si>
  <si>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</si>
  <si>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</si>
  <si>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</si>
  <si>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</si>
  <si>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</si>
  <si>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</si>
  <si>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</si>
  <si>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</si>
  <si>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</si>
  <si>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</si>
  <si>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</si>
  <si>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</si>
  <si>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</si>
  <si>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</si>
  <si>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</si>
  <si>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</si>
  <si>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</si>
  <si>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</si>
  <si>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</si>
  <si>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</si>
  <si>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</si>
  <si>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</si>
  <si>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</si>
  <si>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</si>
  <si>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</si>
  <si>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</si>
  <si>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</si>
  <si>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</si>
  <si>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</si>
  <si>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</si>
  <si>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</si>
  <si>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</si>
  <si>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</si>
  <si>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</si>
  <si>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</si>
  <si>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</si>
  <si>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</si>
  <si>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</si>
  <si>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</si>
  <si>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</si>
  <si>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</si>
  <si>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</si>
  <si>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</si>
  <si>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</si>
  <si>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</si>
  <si>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</si>
  <si>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</si>
  <si>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</si>
  <si>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</si>
  <si>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</si>
  <si>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</si>
  <si>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</si>
  <si>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</si>
  <si>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</si>
  <si>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</si>
  <si>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</si>
  <si>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</si>
  <si>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</si>
  <si>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</si>
  <si>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</si>
  <si>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</si>
  <si>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</si>
  <si>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</si>
  <si>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</si>
  <si>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</si>
  <si>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</si>
  <si>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</si>
  <si>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</si>
  <si>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</si>
  <si>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</si>
  <si>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</si>
  <si>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</si>
  <si>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</si>
  <si>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</si>
  <si>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</si>
  <si>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</si>
  <si>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</si>
  <si>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</si>
  <si>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</si>
  <si>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</si>
  <si>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</si>
  <si>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</si>
  <si>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</si>
  <si>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</si>
  <si>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</si>
  <si>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</si>
  <si>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</si>
  <si>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</si>
  <si>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</si>
  <si>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</si>
  <si>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</si>
  <si>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</si>
  <si>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</si>
  <si>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</si>
  <si>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</si>
  <si>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</si>
  <si>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</si>
  <si>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</si>
  <si>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</si>
  <si>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</si>
  <si>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</si>
  <si>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</si>
  <si>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</si>
  <si>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</si>
  <si>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</si>
  <si>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</si>
  <si>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</si>
  <si>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</si>
  <si>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</si>
  <si>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</si>
  <si>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</si>
  <si>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</si>
  <si>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</si>
  <si>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</si>
  <si>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</si>
  <si>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</si>
  <si>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</si>
  <si>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</si>
  <si>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</si>
  <si>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</si>
  <si>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</si>
  <si>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</si>
  <si>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</si>
  <si>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</si>
  <si>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</si>
  <si>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</si>
  <si>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</si>
  <si>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</si>
  <si>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</si>
  <si>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</si>
  <si>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</si>
  <si>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</si>
  <si>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</si>
  <si>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</si>
  <si>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</si>
  <si>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</si>
  <si>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</si>
  <si>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</si>
  <si>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</si>
  <si>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</si>
  <si>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</si>
  <si>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</si>
  <si>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</si>
  <si>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</si>
  <si>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</si>
  <si>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</si>
  <si>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</si>
  <si>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</si>
  <si>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</si>
  <si>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</si>
  <si>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</si>
  <si>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</si>
  <si>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</si>
  <si>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</si>
  <si>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</si>
  <si>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</si>
  <si>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</si>
  <si>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</si>
  <si>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</si>
  <si>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</si>
  <si>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</si>
  <si>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</si>
  <si>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</si>
  <si>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</si>
  <si>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</si>
  <si>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</si>
  <si>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</si>
  <si>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</si>
  <si>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</si>
  <si>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</si>
  <si>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</si>
  <si>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</si>
  <si>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</si>
  <si>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</si>
  <si>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</si>
  <si>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</si>
  <si>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</si>
  <si>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</si>
  <si>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</si>
  <si>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</si>
  <si>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</si>
  <si>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</si>
  <si>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</si>
  <si>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</si>
  <si>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</si>
  <si>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</si>
  <si>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</si>
  <si>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</si>
  <si>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</si>
  <si>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</si>
  <si>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</si>
  <si>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</si>
  <si>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</si>
  <si>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</si>
  <si>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</si>
  <si>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</si>
  <si>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</si>
  <si>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</si>
  <si>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</si>
  <si>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</si>
  <si>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</si>
  <si>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</si>
  <si>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</si>
  <si>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</si>
  <si>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</si>
  <si>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</si>
  <si>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</si>
  <si>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</si>
  <si>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</si>
  <si>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</si>
  <si>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</si>
  <si>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</si>
  <si>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</si>
  <si>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</si>
  <si>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</si>
  <si>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</si>
  <si>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</si>
  <si>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</si>
  <si>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</si>
  <si>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</si>
  <si>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</si>
  <si>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</si>
  <si>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</si>
  <si>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</si>
  <si>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</si>
  <si>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</si>
  <si>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</si>
  <si>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</si>
  <si>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</si>
  <si>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</si>
  <si>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</si>
  <si>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</si>
  <si>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</si>
  <si>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</si>
  <si>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</si>
  <si>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</si>
  <si>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</si>
  <si>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</si>
  <si>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</si>
  <si>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</si>
  <si>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</si>
  <si>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</si>
  <si>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</si>
  <si>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</si>
  <si>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</si>
  <si>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</si>
  <si>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</si>
  <si>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</si>
  <si>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</si>
  <si>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</si>
  <si>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</si>
  <si>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</si>
  <si>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</si>
  <si>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</si>
  <si>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</si>
  <si>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</si>
  <si>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</si>
  <si>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</si>
  <si>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</si>
  <si>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</si>
  <si>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</si>
  <si>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</si>
  <si>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</si>
  <si>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</si>
  <si>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</si>
  <si>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</si>
  <si>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</si>
  <si>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</si>
  <si>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</si>
  <si>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</si>
  <si>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</si>
  <si>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</si>
  <si>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</si>
  <si>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</si>
  <si>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</si>
  <si>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</si>
  <si>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</si>
  <si>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</si>
  <si>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</si>
  <si>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</si>
  <si>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</si>
  <si>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</si>
  <si>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</si>
  <si>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</si>
  <si>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</si>
  <si>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</si>
  <si>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</si>
  <si>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</si>
  <si>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</si>
  <si>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</si>
  <si>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</si>
  <si>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</si>
  <si>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</si>
  <si>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</si>
  <si>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</si>
  <si>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</si>
  <si>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</si>
  <si>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</si>
  <si>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</si>
  <si>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</si>
  <si>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</si>
  <si>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</si>
  <si>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</si>
  <si>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</si>
  <si>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</si>
  <si>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</si>
  <si>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</si>
  <si>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</si>
  <si>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</si>
  <si>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</si>
  <si>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</si>
  <si>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</si>
  <si>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</si>
  <si>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</si>
  <si>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</si>
  <si>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</si>
  <si>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</si>
  <si>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</si>
  <si>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</si>
  <si>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</si>
  <si>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</si>
  <si>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</si>
  <si>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</si>
  <si>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</si>
  <si>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</si>
  <si>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</si>
  <si>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</si>
  <si>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</si>
  <si>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</si>
  <si>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</si>
  <si>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</si>
  <si>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</si>
  <si>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</si>
  <si>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</si>
  <si>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</si>
  <si>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</si>
  <si>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</si>
  <si>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</si>
  <si>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</si>
  <si>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</si>
  <si>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</si>
  <si>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</si>
  <si>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</si>
  <si>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</si>
  <si>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</si>
  <si>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</si>
  <si>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</si>
  <si>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</si>
  <si>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</si>
  <si>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</si>
  <si>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</si>
  <si>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</si>
  <si>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</si>
  <si>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</si>
  <si>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</si>
  <si>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</si>
  <si>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</si>
  <si>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</si>
  <si>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</si>
  <si>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</si>
  <si>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</si>
  <si>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</si>
  <si>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</si>
  <si>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</si>
  <si>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</si>
  <si>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</si>
  <si>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</si>
  <si>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</si>
  <si>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</si>
  <si>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</si>
  <si>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</si>
  <si>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</si>
  <si>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</si>
  <si>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</si>
  <si>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</si>
  <si>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</si>
  <si>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</si>
  <si>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</si>
  <si>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</si>
  <si>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</si>
  <si>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</si>
  <si>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</si>
  <si>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</si>
  <si>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</si>
  <si>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</si>
  <si>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</si>
  <si>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</si>
  <si>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</si>
  <si>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</si>
  <si>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</si>
  <si>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</si>
  <si>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</si>
  <si>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</si>
  <si>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</si>
  <si>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</si>
  <si>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</si>
  <si>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</si>
  <si>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</si>
  <si>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</si>
  <si>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</si>
  <si>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</si>
  <si>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</si>
  <si>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</si>
  <si>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</si>
  <si>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</si>
  <si>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</si>
  <si>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</si>
  <si>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</si>
  <si>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</si>
  <si>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</si>
  <si>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</si>
  <si>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</si>
  <si>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</si>
  <si>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</si>
  <si>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</si>
  <si>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</si>
  <si>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</si>
  <si>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</si>
  <si>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</si>
  <si>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</si>
  <si>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</si>
  <si>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</si>
  <si>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</si>
  <si>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</si>
  <si>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</si>
  <si>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</si>
  <si>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</si>
  <si>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</si>
  <si>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</si>
  <si>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</si>
  <si>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</si>
  <si>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</si>
  <si>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</si>
  <si>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</si>
  <si>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</si>
  <si>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</si>
  <si>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</si>
  <si>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</si>
  <si>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</si>
  <si>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</si>
  <si>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</si>
  <si>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</si>
  <si>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</si>
  <si>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</si>
  <si>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</si>
  <si>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</si>
  <si>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</si>
  <si>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</si>
  <si>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</si>
  <si>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</si>
  <si>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</si>
  <si>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</si>
  <si>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</si>
  <si>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</si>
  <si>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</si>
  <si>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</si>
  <si>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</si>
  <si>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</si>
  <si>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</si>
  <si>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</si>
  <si>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</si>
  <si>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</si>
  <si>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</si>
  <si>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</si>
  <si>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</si>
  <si>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</si>
  <si>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</si>
  <si>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</si>
  <si>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</si>
  <si>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</si>
  <si>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</si>
  <si>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</si>
  <si>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</si>
  <si>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</si>
  <si>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</si>
  <si>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</si>
  <si>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</si>
  <si>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</si>
  <si>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</si>
  <si>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</si>
  <si>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</si>
  <si>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</si>
  <si>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</si>
  <si>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</si>
  <si>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</si>
  <si>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</si>
  <si>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</si>
  <si>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</si>
  <si>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</si>
  <si>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</si>
  <si>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</si>
  <si>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</si>
  <si>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</si>
  <si>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</si>
  <si>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</si>
  <si>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</si>
  <si>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</si>
  <si>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</si>
  <si>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</si>
  <si>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</si>
  <si>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</si>
  <si>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</si>
  <si>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</si>
  <si>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</si>
  <si>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</si>
  <si>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</si>
  <si>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</si>
  <si>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</si>
  <si>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</si>
  <si>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</si>
  <si>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</si>
  <si>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</si>
  <si>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</si>
  <si>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</si>
  <si>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</si>
  <si>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</si>
  <si>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</si>
  <si>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</si>
  <si>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</si>
  <si>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</si>
  <si>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</si>
  <si>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</si>
  <si>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</si>
  <si>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</si>
  <si>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</si>
  <si>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</si>
  <si>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</si>
  <si>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</si>
  <si>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</si>
  <si>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</si>
  <si>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</si>
  <si>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</si>
  <si>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</si>
  <si>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</si>
  <si>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</si>
  <si>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</si>
  <si>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</si>
  <si>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</si>
  <si>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</si>
  <si>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</si>
  <si>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</si>
  <si>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</si>
  <si>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</si>
  <si>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</si>
  <si>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</si>
  <si>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</si>
  <si>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</si>
  <si>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</si>
  <si>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</si>
  <si>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</si>
  <si>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</si>
  <si>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</si>
  <si>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</si>
  <si>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</si>
  <si>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</si>
  <si>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</si>
  <si>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</si>
  <si>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</si>
  <si>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</si>
  <si>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</si>
  <si>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</si>
  <si>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</si>
  <si>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</si>
  <si>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</si>
  <si>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</si>
  <si>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</si>
  <si>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</si>
  <si>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</si>
  <si>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</si>
  <si>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</si>
  <si>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</si>
  <si>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</si>
  <si>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</si>
  <si>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</si>
  <si>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</si>
  <si>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</si>
  <si>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</si>
  <si>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</si>
  <si>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</si>
  <si>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</si>
  <si>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</si>
  <si>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</si>
  <si>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</si>
  <si>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</si>
  <si>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</si>
  <si>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</si>
  <si>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</si>
  <si>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</si>
  <si>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</si>
  <si>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</si>
  <si>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</si>
  <si>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</si>
  <si>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</si>
  <si>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</si>
  <si>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</si>
  <si>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</si>
  <si>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</si>
  <si>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</si>
  <si>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</si>
  <si>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</si>
  <si>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</si>
  <si>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</si>
  <si>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</si>
  <si>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</si>
  <si>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</si>
  <si>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</si>
  <si>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</si>
  <si>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</si>
  <si>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</si>
  <si>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</si>
  <si>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</si>
  <si>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</si>
  <si>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</si>
  <si>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</si>
  <si>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</si>
  <si>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</si>
  <si>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</si>
  <si>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</si>
  <si>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</si>
  <si>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</si>
  <si>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</si>
  <si>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</si>
  <si>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</si>
  <si>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</si>
  <si>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</si>
  <si>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</si>
  <si>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</si>
  <si>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</si>
  <si>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</si>
  <si>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</si>
  <si>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</si>
  <si>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</si>
  <si>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</si>
  <si>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</si>
  <si>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</si>
  <si>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</si>
  <si>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</si>
  <si>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</si>
  <si>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</si>
  <si>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</si>
  <si>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</si>
  <si>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</si>
  <si>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</si>
  <si>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</si>
  <si>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</si>
  <si>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</si>
  <si>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</si>
  <si>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</si>
  <si>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</si>
  <si>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</si>
  <si>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</si>
  <si>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</si>
  <si>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</si>
  <si>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</si>
  <si>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</si>
  <si>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</si>
  <si>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</si>
  <si>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</si>
  <si>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</si>
  <si>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</si>
  <si>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</si>
  <si>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</si>
  <si>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</si>
  <si>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</si>
  <si>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</si>
  <si>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</si>
  <si>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</si>
  <si>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</si>
  <si>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</si>
  <si>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</si>
  <si>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</si>
  <si>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</si>
  <si>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</si>
  <si>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</si>
  <si>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</si>
  <si>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</si>
  <si>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</si>
  <si>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</si>
  <si>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</si>
  <si>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</si>
  <si>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</si>
  <si>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</si>
  <si>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</si>
  <si>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</si>
  <si>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</si>
  <si>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</si>
  <si>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</si>
  <si>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</si>
  <si>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</si>
  <si>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</si>
  <si>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</si>
  <si>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</si>
  <si>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</si>
  <si>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</si>
  <si>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</si>
  <si>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</si>
  <si>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</si>
  <si>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</si>
  <si>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</si>
  <si>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</si>
  <si>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</si>
  <si>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</si>
  <si>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</si>
  <si>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</si>
  <si>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</si>
  <si>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</si>
  <si>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</si>
  <si>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</si>
  <si>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</si>
  <si>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</si>
  <si>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</si>
  <si>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</si>
  <si>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</si>
  <si>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</si>
  <si>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</si>
  <si>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</si>
  <si>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</si>
  <si>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</si>
  <si>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</si>
  <si>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</si>
  <si>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</si>
  <si>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</si>
  <si>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</si>
  <si>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</si>
  <si>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</si>
  <si>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</si>
  <si>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</si>
  <si>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</si>
  <si>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</si>
  <si>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</si>
  <si>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</si>
  <si>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</si>
  <si>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</si>
  <si>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</si>
  <si>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</si>
  <si>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</si>
  <si>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</si>
  <si>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</si>
  <si>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</si>
  <si>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</si>
  <si>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</si>
  <si>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</si>
  <si>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</si>
  <si>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</si>
  <si>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</si>
  <si>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</si>
  <si>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</si>
  <si>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</si>
  <si>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</si>
  <si>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</si>
  <si>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</si>
  <si>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</si>
  <si>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</si>
  <si>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</si>
  <si>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</si>
  <si>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</si>
  <si>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</si>
  <si>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</si>
  <si>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</si>
  <si>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</si>
  <si>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</si>
  <si>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</si>
  <si>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</si>
  <si>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</si>
  <si>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</si>
  <si>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</si>
  <si>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</si>
  <si>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</si>
  <si>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</si>
  <si>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</si>
  <si>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</si>
  <si>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</si>
  <si>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</si>
  <si>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</si>
  <si>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</si>
  <si>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</si>
  <si>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</si>
  <si>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</si>
  <si>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</si>
  <si>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</si>
  <si>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</si>
  <si>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</si>
  <si>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</si>
  <si>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</si>
  <si>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</si>
  <si>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</si>
  <si>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</si>
  <si>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</si>
  <si>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</si>
  <si>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</si>
  <si>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</si>
  <si>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</si>
  <si>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</si>
  <si>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</si>
  <si>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</si>
  <si>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</si>
  <si>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</si>
  <si>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</si>
  <si>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</si>
  <si>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</si>
  <si>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</si>
  <si>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</si>
  <si>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</si>
  <si>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</si>
  <si>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</si>
  <si>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</si>
  <si>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</si>
  <si>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</si>
  <si>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</si>
  <si>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</si>
  <si>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</si>
  <si>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</si>
  <si>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</si>
  <si>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</si>
  <si>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</si>
  <si>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</si>
  <si>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</si>
  <si>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</si>
  <si>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</si>
  <si>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</si>
  <si>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</si>
  <si>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</si>
  <si>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</si>
  <si>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</si>
  <si>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</si>
  <si>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</si>
  <si>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</si>
  <si>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</si>
  <si>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</si>
  <si>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</si>
  <si>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</si>
  <si>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</si>
  <si>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</si>
  <si>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</si>
  <si>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</si>
  <si>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</si>
  <si>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</si>
  <si>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</si>
  <si>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</si>
  <si>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</si>
  <si>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</si>
  <si>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</si>
  <si>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</si>
  <si>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</si>
  <si>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</si>
  <si>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</si>
  <si>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</si>
  <si>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</si>
  <si>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</si>
  <si>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</si>
  <si>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</si>
  <si>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</si>
  <si>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</si>
  <si>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</si>
  <si>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</si>
  <si>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</si>
  <si>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</si>
  <si>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</si>
  <si>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</si>
  <si>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</si>
  <si>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</si>
  <si>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</si>
  <si>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</si>
  <si>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</si>
  <si>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</si>
  <si>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</si>
  <si>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</si>
  <si>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</si>
  <si>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</si>
  <si>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</si>
  <si>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</si>
  <si>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</si>
  <si>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</si>
  <si>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</si>
  <si>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</si>
  <si>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</si>
  <si>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</si>
  <si>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</si>
  <si>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</si>
  <si>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</si>
  <si>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</si>
  <si>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</si>
  <si>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</si>
  <si>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</si>
  <si>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</si>
  <si>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</si>
  <si>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</si>
  <si>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</si>
  <si>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</si>
  <si>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</si>
  <si>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</si>
  <si>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</si>
  <si>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</si>
  <si>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</si>
  <si>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</si>
  <si>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</si>
  <si>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</si>
  <si>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</si>
  <si>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</si>
  <si>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</si>
  <si>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</si>
  <si>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</si>
  <si>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</si>
  <si>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</si>
  <si>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</si>
  <si>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</si>
  <si>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</si>
  <si>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</si>
  <si>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</si>
  <si>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</si>
  <si>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</si>
  <si>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</si>
  <si>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</si>
  <si>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</si>
  <si>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</si>
  <si>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</si>
  <si>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</si>
  <si>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</si>
  <si>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</si>
  <si>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</si>
  <si>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</si>
  <si>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</si>
  <si>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</si>
  <si>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</si>
  <si>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</si>
  <si>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</si>
  <si>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</si>
  <si>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</si>
  <si>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</si>
  <si>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</si>
  <si>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</si>
  <si>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</si>
  <si>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</si>
  <si>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</si>
  <si>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</si>
  <si>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</si>
  <si>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</si>
  <si>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</si>
  <si>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</si>
  <si>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</si>
  <si>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</si>
  <si>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</si>
  <si>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</si>
  <si>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</si>
  <si>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</si>
  <si>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</si>
  <si>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</si>
  <si>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</si>
  <si>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</si>
  <si>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</si>
  <si>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</si>
  <si>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</si>
  <si>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</si>
  <si>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</si>
  <si>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</si>
  <si>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</si>
  <si>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</si>
  <si>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</si>
  <si>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</si>
  <si>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</si>
  <si>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</si>
  <si>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</si>
  <si>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</si>
  <si>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</si>
  <si>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</si>
  <si>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</si>
  <si>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</si>
  <si>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</si>
  <si>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</si>
  <si>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</si>
  <si>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</si>
  <si>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</si>
  <si>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</si>
  <si>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</si>
  <si>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</si>
  <si>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</si>
  <si>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</si>
  <si>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</si>
  <si>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</si>
  <si>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</si>
  <si>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</si>
  <si>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</si>
  <si>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</si>
  <si>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</si>
  <si>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</si>
  <si>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</si>
  <si>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</si>
  <si>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</si>
  <si>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</si>
  <si>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</si>
  <si>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</si>
  <si>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</si>
  <si>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</si>
  <si>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</si>
  <si>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</si>
  <si>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</si>
  <si>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</si>
  <si>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</si>
  <si>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</si>
  <si>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</si>
  <si>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</si>
  <si>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</si>
  <si>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</si>
  <si>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</si>
  <si>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</si>
  <si>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</si>
  <si>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</si>
  <si>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</si>
  <si>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</si>
  <si>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</si>
  <si>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</si>
  <si>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</si>
  <si>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</si>
  <si>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</si>
  <si>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</si>
  <si>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</si>
  <si>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</si>
  <si>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</si>
  <si>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</si>
  <si>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</si>
  <si>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</si>
  <si>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</si>
  <si>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</si>
  <si>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</si>
  <si>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</si>
  <si>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</si>
  <si>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</si>
  <si>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</si>
  <si>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</si>
  <si>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</si>
  <si>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</si>
  <si>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</si>
  <si>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</si>
  <si>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</si>
  <si>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</si>
  <si>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</si>
  <si>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</si>
  <si>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</si>
  <si>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</si>
  <si>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</si>
  <si>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</si>
  <si>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</si>
  <si>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</si>
  <si>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</si>
  <si>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</si>
  <si>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</si>
  <si>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</si>
  <si>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</si>
  <si>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</si>
  <si>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</si>
  <si>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</si>
  <si>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</si>
  <si>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</si>
  <si>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</si>
  <si>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</si>
  <si>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</si>
  <si>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</si>
  <si>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</si>
  <si>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</si>
  <si>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</si>
  <si>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</si>
  <si>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</si>
  <si>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</si>
  <si>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</si>
  <si>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</si>
  <si>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</si>
  <si>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</si>
  <si>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</si>
  <si>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</si>
  <si>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</si>
  <si>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</si>
  <si>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</si>
  <si>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</si>
  <si>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</si>
  <si>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</si>
  <si>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</si>
  <si>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</si>
  <si>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</si>
  <si>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</si>
  <si>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</si>
  <si>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</si>
  <si>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</si>
  <si>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</si>
  <si>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</si>
  <si>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</si>
  <si>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</si>
  <si>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</si>
  <si>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</si>
  <si>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</si>
  <si>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</si>
  <si>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</si>
  <si>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</si>
  <si>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</si>
  <si>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</si>
  <si>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</si>
  <si>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</si>
  <si>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</si>
  <si>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</si>
  <si>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</si>
  <si>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</si>
  <si>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</si>
  <si>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</si>
  <si>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</si>
  <si>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</si>
  <si>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</si>
  <si>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</si>
  <si>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</si>
  <si>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</si>
  <si>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</si>
  <si>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</si>
  <si>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</si>
  <si>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</si>
  <si>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</si>
  <si>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</si>
  <si>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</si>
  <si>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</si>
  <si>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</si>
  <si>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</si>
  <si>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</si>
  <si>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</si>
  <si>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</si>
  <si>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</si>
  <si>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</si>
  <si>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</si>
  <si>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</si>
  <si>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</si>
  <si>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</si>
  <si>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</si>
  <si>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</si>
  <si>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</si>
  <si>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</si>
  <si>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</si>
  <si>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</si>
  <si>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</si>
  <si>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</si>
  <si>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</si>
  <si>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</si>
  <si>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</si>
  <si>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</si>
  <si>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</si>
  <si>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</si>
  <si>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</si>
  <si>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</si>
  <si>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</si>
  <si>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</si>
  <si>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</si>
  <si>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</si>
  <si>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</si>
  <si>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</si>
  <si>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</si>
  <si>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</si>
  <si>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</si>
  <si>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</si>
  <si>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</si>
  <si>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</si>
  <si>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</si>
  <si>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</si>
  <si>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</si>
  <si>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</si>
  <si>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</si>
  <si>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</si>
  <si>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</si>
  <si>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</si>
  <si>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</si>
  <si>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</si>
  <si>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</si>
  <si>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</si>
  <si>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</si>
  <si>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</si>
  <si>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</si>
  <si>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</si>
  <si>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</si>
  <si>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</si>
  <si>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</si>
  <si>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</si>
  <si>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</si>
  <si>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</si>
  <si>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</si>
  <si>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</si>
  <si>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</si>
  <si>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</si>
  <si>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</si>
  <si>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</si>
  <si>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</si>
  <si>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</si>
  <si>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</si>
  <si>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</si>
  <si>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</si>
  <si>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</si>
  <si>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</si>
  <si>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</si>
  <si>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</si>
  <si>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</si>
  <si>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</si>
  <si>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</si>
  <si>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</si>
  <si>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</si>
  <si>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</si>
  <si>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</si>
  <si>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</si>
  <si>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</si>
  <si>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</si>
  <si>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</si>
  <si>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</si>
  <si>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</si>
  <si>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</si>
  <si>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</si>
  <si>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</si>
  <si>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</si>
  <si>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</si>
  <si>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</si>
  <si>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</si>
  <si>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</si>
  <si>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</si>
  <si>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</si>
  <si>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</si>
  <si>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</si>
  <si>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</si>
  <si>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</si>
  <si>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</si>
  <si>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</si>
  <si>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</si>
  <si>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</si>
  <si>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</si>
  <si>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</si>
  <si>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</si>
  <si>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</si>
  <si>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</si>
  <si>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</si>
  <si>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</si>
  <si>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</si>
  <si>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</si>
  <si>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</si>
  <si>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</si>
  <si>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</si>
  <si>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</si>
  <si>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</si>
  <si>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</si>
  <si>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</si>
  <si>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</si>
  <si>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</si>
  <si>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</si>
  <si>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</si>
  <si>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</si>
  <si>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</si>
  <si>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</si>
  <si>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</si>
  <si>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</si>
  <si>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</si>
  <si>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</si>
  <si>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</si>
  <si>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</si>
  <si>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</si>
  <si>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</si>
  <si>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</si>
  <si>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</si>
  <si>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</si>
  <si>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</si>
  <si>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</si>
  <si>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</si>
  <si>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</si>
  <si>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</si>
  <si>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</si>
  <si>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</si>
  <si>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</si>
  <si>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</si>
  <si>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</si>
  <si>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</si>
  <si>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</si>
  <si>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</si>
  <si>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</si>
  <si>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</si>
  <si>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</si>
  <si>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</si>
  <si>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</si>
  <si>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</si>
  <si>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</si>
  <si>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</si>
  <si>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</si>
  <si>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</si>
  <si>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</si>
  <si>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</si>
  <si>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</si>
  <si>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</si>
  <si>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</si>
  <si>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</si>
  <si>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</si>
  <si>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</si>
  <si>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</si>
  <si>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</si>
  <si>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</si>
  <si>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</si>
  <si>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</si>
  <si>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</si>
  <si>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</si>
  <si>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</si>
  <si>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</si>
  <si>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</si>
  <si>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</si>
  <si>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</si>
  <si>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</si>
  <si>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</si>
  <si>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</si>
  <si>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</si>
  <si>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</si>
  <si>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</si>
  <si>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</si>
  <si>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</si>
  <si>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</si>
  <si>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</si>
  <si>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</si>
  <si>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</si>
  <si>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</si>
  <si>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</si>
  <si>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</si>
  <si>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</si>
  <si>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</si>
  <si>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</si>
  <si>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</si>
  <si>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</si>
  <si>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</si>
  <si>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</si>
  <si>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</si>
  <si>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</si>
  <si>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</si>
  <si>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</si>
  <si>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</si>
  <si>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</si>
  <si>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</si>
  <si>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</si>
  <si>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</si>
  <si>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</si>
  <si>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</si>
  <si>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</si>
  <si>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</si>
  <si>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</si>
  <si>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</si>
  <si>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</si>
  <si>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</si>
  <si>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</si>
  <si>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</si>
  <si>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</si>
  <si>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</si>
  <si>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</si>
  <si>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</si>
  <si>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</si>
  <si>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</si>
  <si>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</si>
  <si>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</si>
  <si>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</si>
  <si>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</si>
  <si>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</si>
  <si>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</si>
  <si>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</si>
  <si>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</si>
  <si>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</si>
  <si>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</si>
  <si>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</si>
  <si>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</si>
  <si>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</si>
  <si>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</si>
  <si>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</si>
  <si>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</si>
  <si>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</si>
  <si>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</si>
  <si>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</si>
  <si>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</si>
  <si>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</si>
  <si>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</si>
  <si>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</si>
  <si>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</si>
  <si>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</si>
  <si>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</si>
  <si>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</si>
  <si>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</si>
  <si>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</si>
  <si>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</si>
  <si>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</si>
  <si>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</si>
  <si>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</si>
  <si>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</si>
  <si>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</si>
  <si>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</si>
  <si>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</si>
  <si>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</si>
  <si>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</si>
  <si>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</si>
  <si>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</si>
  <si>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</si>
  <si>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</si>
  <si>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</si>
  <si>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</si>
  <si>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</si>
  <si>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</si>
  <si>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</si>
  <si>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</si>
  <si>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</si>
  <si>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</si>
  <si>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</si>
  <si>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</si>
  <si>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</si>
  <si>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</si>
  <si>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</si>
  <si>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</si>
  <si>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</si>
  <si>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</si>
  <si>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</si>
  <si>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</si>
  <si>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</si>
  <si>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</si>
  <si>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</si>
  <si>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</si>
  <si>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</si>
  <si>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</si>
  <si>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</si>
  <si>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</si>
  <si>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</si>
  <si>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</si>
  <si>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</si>
  <si>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</si>
  <si>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</si>
  <si>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</si>
  <si>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</si>
  <si>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</si>
  <si>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</si>
  <si>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</si>
  <si>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</si>
  <si>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</si>
  <si>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</si>
  <si>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</si>
  <si>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</si>
  <si>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</si>
  <si>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</si>
  <si>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</si>
  <si>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</si>
  <si>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</si>
  <si>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</si>
  <si>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</si>
  <si>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</si>
  <si>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</si>
  <si>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</si>
  <si>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</si>
  <si>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</si>
  <si>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</si>
  <si>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</si>
  <si>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</si>
  <si>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</si>
  <si>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</si>
  <si>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</si>
  <si>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</si>
  <si>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</si>
  <si>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</si>
  <si>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</si>
  <si>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</si>
  <si>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</si>
  <si>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</si>
  <si>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</si>
  <si>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</si>
  <si>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</si>
  <si>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</si>
  <si>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</si>
  <si>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</si>
  <si>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</si>
  <si>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</si>
  <si>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</si>
  <si>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</si>
  <si>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</si>
  <si>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</si>
  <si>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</si>
  <si>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</si>
  <si>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</si>
  <si>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</si>
  <si>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</si>
  <si>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</si>
  <si>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</si>
  <si>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</si>
  <si>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</si>
  <si>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</si>
  <si>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</si>
  <si>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</si>
  <si>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</si>
  <si>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</si>
  <si>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</si>
  <si>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</si>
  <si>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</si>
  <si>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</si>
  <si>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</si>
  <si>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</si>
  <si>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</si>
  <si>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</si>
  <si>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</si>
  <si>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</si>
  <si>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</si>
  <si>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</si>
  <si>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</si>
  <si>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</si>
  <si>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</si>
  <si>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</si>
  <si>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</si>
  <si>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</si>
  <si>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</si>
  <si>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</si>
  <si>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</si>
  <si>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</si>
  <si>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</si>
  <si>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</si>
  <si>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</si>
  <si>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</si>
  <si>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</si>
  <si>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</si>
  <si>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</si>
  <si>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</si>
  <si>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</si>
  <si>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</si>
  <si>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</si>
  <si>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</si>
  <si>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</si>
  <si>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</si>
  <si>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</si>
  <si>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</si>
  <si>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</si>
  <si>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</si>
  <si>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</si>
  <si>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</si>
  <si>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</si>
  <si>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</si>
  <si>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</si>
  <si>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</si>
  <si>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</si>
  <si>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</si>
  <si>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</si>
  <si>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</si>
  <si>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</si>
  <si>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</si>
  <si>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</si>
  <si>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</si>
  <si>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</si>
  <si>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</si>
  <si>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</si>
  <si>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</si>
  <si>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</si>
  <si>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</si>
  <si>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</si>
  <si>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</si>
  <si>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</si>
  <si>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</si>
  <si>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</si>
  <si>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</si>
  <si>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</si>
  <si>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</si>
  <si>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</si>
  <si>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</si>
  <si>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</si>
  <si>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</si>
  <si>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</si>
  <si>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</si>
  <si>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</si>
  <si>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</si>
  <si>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</si>
  <si>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</si>
  <si>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</si>
  <si>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</si>
  <si>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</si>
  <si>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</si>
  <si>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</si>
  <si>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</si>
  <si>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</si>
  <si>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</si>
  <si>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</si>
  <si>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</si>
  <si>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</si>
  <si>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</si>
  <si>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</si>
  <si>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</si>
  <si>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</si>
  <si>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</si>
  <si>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</si>
  <si>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</si>
  <si>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</si>
  <si>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</si>
  <si>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</si>
  <si>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</si>
  <si>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</si>
  <si>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</si>
  <si>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</si>
  <si>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</si>
  <si>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</si>
  <si>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</si>
  <si>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</si>
  <si>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</si>
  <si>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</si>
  <si>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</si>
  <si>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</si>
  <si>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</si>
  <si>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</si>
  <si>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</si>
  <si>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</si>
  <si>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</si>
  <si>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</si>
  <si>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</si>
  <si>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</si>
  <si>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</si>
  <si>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</si>
  <si>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</si>
  <si>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</si>
  <si>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</si>
  <si>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</si>
  <si>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</si>
  <si>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</si>
  <si>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</si>
  <si>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</si>
  <si>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</si>
  <si>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</si>
  <si>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</si>
  <si>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</si>
  <si>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</si>
  <si>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</si>
  <si>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</si>
  <si>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</si>
  <si>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</si>
  <si>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</si>
  <si>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</si>
  <si>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</si>
  <si>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</si>
  <si>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</si>
  <si>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</si>
  <si>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</si>
  <si>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</si>
  <si>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</si>
  <si>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</si>
  <si>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</si>
  <si>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</si>
  <si>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</si>
  <si>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</si>
  <si>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</si>
  <si>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</si>
  <si>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</si>
  <si>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</si>
  <si>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</si>
  <si>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</si>
  <si>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</si>
  <si>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</si>
  <si>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</si>
  <si>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</si>
  <si>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</si>
  <si>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</si>
  <si>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</si>
  <si>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</si>
  <si>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</si>
  <si>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</si>
  <si>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</si>
  <si>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</si>
  <si>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</si>
  <si>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</si>
  <si>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</si>
  <si>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</si>
  <si>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</si>
  <si>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</si>
  <si>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</si>
  <si>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</si>
  <si>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</si>
  <si>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</si>
  <si>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</si>
  <si>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</si>
  <si>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</si>
  <si>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</si>
  <si>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</si>
  <si>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</si>
  <si>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</si>
  <si>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</si>
  <si>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</si>
  <si>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</si>
  <si>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</si>
  <si>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</si>
  <si>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</si>
  <si>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</si>
  <si>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</si>
  <si>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</si>
  <si>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</si>
  <si>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</si>
  <si>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</si>
  <si>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</si>
  <si>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</si>
  <si>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</si>
  <si>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</si>
  <si>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</si>
  <si>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</si>
  <si>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</si>
  <si>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</si>
  <si>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</si>
  <si>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</si>
  <si>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</si>
  <si>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</si>
  <si>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</si>
  <si>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</si>
  <si>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</si>
  <si>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</si>
  <si>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</si>
  <si>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</si>
  <si>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</si>
  <si>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</si>
  <si>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</si>
  <si>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</si>
  <si>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</si>
  <si>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</si>
  <si>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</si>
  <si>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</si>
  <si>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</si>
  <si>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</si>
  <si>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</si>
  <si>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</si>
  <si>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</si>
  <si>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</si>
  <si>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</si>
  <si>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</si>
  <si>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</si>
  <si>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</si>
  <si>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</si>
  <si>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</si>
  <si>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</si>
  <si>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</si>
  <si>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</si>
  <si>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</si>
  <si>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</si>
  <si>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</si>
  <si>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</si>
  <si>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</si>
  <si>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</si>
  <si>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</si>
  <si>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</si>
  <si>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</si>
  <si>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</si>
  <si>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</si>
  <si>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</si>
  <si>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</si>
  <si>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</si>
  <si>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</si>
  <si>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</si>
  <si>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</si>
  <si>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</si>
  <si>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</si>
  <si>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</si>
  <si>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</si>
  <si>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</si>
  <si>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</si>
  <si>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</si>
  <si>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</si>
  <si>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</si>
  <si>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</si>
  <si>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</si>
  <si>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</si>
  <si>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</si>
  <si>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</si>
  <si>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</si>
  <si>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</si>
  <si>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</si>
  <si>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</si>
  <si>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</si>
  <si>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</si>
  <si>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</si>
  <si>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</si>
  <si>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</si>
  <si>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</si>
  <si>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</si>
  <si>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</si>
  <si>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</si>
  <si>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</si>
  <si>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</si>
  <si>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</si>
  <si>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</si>
  <si>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</si>
  <si>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</si>
  <si>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</si>
  <si>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</si>
  <si>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</si>
  <si>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</si>
  <si>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</si>
  <si>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</si>
  <si>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</si>
  <si>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</si>
  <si>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</si>
  <si>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</si>
  <si>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</si>
  <si>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</si>
  <si>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</si>
  <si>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</si>
  <si>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</si>
  <si>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</si>
  <si>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</si>
  <si>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</si>
  <si>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</si>
  <si>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</si>
  <si>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</si>
  <si>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</si>
  <si>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</si>
  <si>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</si>
  <si>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</si>
  <si>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</si>
  <si>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</si>
  <si>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</si>
  <si>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</si>
  <si>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</si>
  <si>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</si>
  <si>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</si>
  <si>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</si>
  <si>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</si>
  <si>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</si>
  <si>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</si>
  <si>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</si>
  <si>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</si>
  <si>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</si>
  <si>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</si>
  <si>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</si>
  <si>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</si>
  <si>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</si>
  <si>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</si>
  <si>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</si>
  <si>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</si>
  <si>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</si>
  <si>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</si>
  <si>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</si>
  <si>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</si>
  <si>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</si>
  <si>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</si>
  <si>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</si>
  <si>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</si>
  <si>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</si>
  <si>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</si>
  <si>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</si>
  <si>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</si>
  <si>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</si>
  <si>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</si>
  <si>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</si>
  <si>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</si>
  <si>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</si>
  <si>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</si>
  <si>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</si>
  <si>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</si>
  <si>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</si>
  <si>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</si>
  <si>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</si>
  <si>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</si>
  <si>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</si>
  <si>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</si>
  <si>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</si>
  <si>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</si>
  <si>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</si>
  <si>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</si>
  <si>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</si>
  <si>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</si>
  <si>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</si>
  <si>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</si>
  <si>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</si>
  <si>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</si>
  <si>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</si>
  <si>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</si>
  <si>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</si>
  <si>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</si>
  <si>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</si>
  <si>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</si>
  <si>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</si>
  <si>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</si>
  <si>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</si>
  <si>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</si>
  <si>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</si>
  <si>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</si>
  <si>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</si>
  <si>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</si>
  <si>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</si>
  <si>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</si>
  <si>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</si>
  <si>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</si>
  <si>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</si>
  <si>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</si>
  <si>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</si>
  <si>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</si>
  <si>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</si>
  <si>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</si>
  <si>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</si>
  <si>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</si>
  <si>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</si>
  <si>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</si>
  <si>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</si>
  <si>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</si>
  <si>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</si>
  <si>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</si>
  <si>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</si>
  <si>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</si>
  <si>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</si>
  <si>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</si>
  <si>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</si>
  <si>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</si>
  <si>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</si>
  <si>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</si>
  <si>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</si>
  <si>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</si>
  <si>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</si>
  <si>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</si>
  <si>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</si>
  <si>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</si>
  <si>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</si>
  <si>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</si>
  <si>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</si>
  <si>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</si>
  <si>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</si>
  <si>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</si>
  <si>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</si>
  <si>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</si>
  <si>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</si>
  <si>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</si>
  <si>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</si>
  <si>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</si>
  <si>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</si>
  <si>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</si>
  <si>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</si>
  <si>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</si>
  <si>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</si>
  <si>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</si>
  <si>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</si>
  <si>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</si>
  <si>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</si>
  <si>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</si>
  <si>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</si>
  <si>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</si>
  <si>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</si>
  <si>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</si>
  <si>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</si>
  <si>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</si>
  <si>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</si>
  <si>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</si>
  <si>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</si>
  <si>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</si>
  <si>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</si>
  <si>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</si>
  <si>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</si>
  <si>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</si>
  <si>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</si>
  <si>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</si>
  <si>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</si>
  <si>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</si>
  <si>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</si>
  <si>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</si>
  <si>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</si>
  <si>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</si>
  <si>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</si>
  <si>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</si>
  <si>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</si>
  <si>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</si>
  <si>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</si>
  <si>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</si>
  <si>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</si>
  <si>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</si>
  <si>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</si>
  <si>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</si>
  <si>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</si>
  <si>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</si>
  <si>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</si>
  <si>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</si>
  <si>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</si>
  <si>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</si>
  <si>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</si>
  <si>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</si>
  <si>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</si>
  <si>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</si>
  <si>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</si>
  <si>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</si>
  <si>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</si>
  <si>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</si>
  <si>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</si>
  <si>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</si>
  <si>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</si>
  <si>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</si>
  <si>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</si>
  <si>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</si>
  <si>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</si>
  <si>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</si>
  <si>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</si>
  <si>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</si>
  <si>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</si>
  <si>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</si>
  <si>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</si>
  <si>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</si>
  <si>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</si>
  <si>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</si>
  <si>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</si>
  <si>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</si>
  <si>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</si>
  <si>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</si>
  <si>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</si>
  <si>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</si>
  <si>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</si>
  <si>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</si>
  <si>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</si>
  <si>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</si>
  <si>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</si>
  <si>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</si>
  <si>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</si>
  <si>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</si>
  <si>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</si>
  <si>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</si>
  <si>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</si>
  <si>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</si>
  <si>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</si>
  <si>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</si>
  <si>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</si>
  <si>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</si>
  <si>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</si>
  <si>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</si>
  <si>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</si>
  <si>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</si>
  <si>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</si>
  <si>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</si>
  <si>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</si>
  <si>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</si>
  <si>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</si>
  <si>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</si>
  <si>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</si>
  <si>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</si>
  <si>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</si>
  <si>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</si>
  <si>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</si>
  <si>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</si>
  <si>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</si>
  <si>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</si>
  <si>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</si>
  <si>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</si>
  <si>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</si>
  <si>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</si>
  <si>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</si>
  <si>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</si>
  <si>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</si>
  <si>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</si>
  <si>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</si>
  <si>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</si>
  <si>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</si>
  <si>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</si>
  <si>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</si>
  <si>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</si>
  <si>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</si>
  <si>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</si>
  <si>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</si>
  <si>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</si>
  <si>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</si>
  <si>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</si>
  <si>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</si>
  <si>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</si>
  <si>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</si>
  <si>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</si>
  <si>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</si>
  <si>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</si>
  <si>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</si>
  <si>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</si>
  <si>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</si>
  <si>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</si>
  <si>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</si>
  <si>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</si>
  <si>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</si>
  <si>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</si>
  <si>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</si>
  <si>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</si>
  <si>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</si>
  <si>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</si>
  <si>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</si>
  <si>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</si>
  <si>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</si>
  <si>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</si>
  <si>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</si>
  <si>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</si>
  <si>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</si>
  <si>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</si>
  <si>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</si>
  <si>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</si>
  <si>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</si>
  <si>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</si>
  <si>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</si>
  <si>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</si>
  <si>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</si>
  <si>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</si>
  <si>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</si>
  <si>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</si>
  <si>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</si>
  <si>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</si>
  <si>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</si>
  <si>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</si>
  <si>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</si>
  <si>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</si>
  <si>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</si>
  <si>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</si>
  <si>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</si>
  <si>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</si>
  <si>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</si>
  <si>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</si>
  <si>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</si>
  <si>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</si>
  <si>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</si>
  <si>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</si>
  <si>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</si>
  <si>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</si>
  <si>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</si>
  <si>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</si>
  <si>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</si>
  <si>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</si>
  <si>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</si>
  <si>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</si>
  <si>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</si>
  <si>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</si>
  <si>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</si>
  <si>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</si>
  <si>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</si>
  <si>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</si>
  <si>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</si>
  <si>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</si>
  <si>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</si>
  <si>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</si>
  <si>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</si>
  <si>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</si>
  <si>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</si>
  <si>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</si>
  <si>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</si>
  <si>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</si>
  <si>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</si>
  <si>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</si>
  <si>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</si>
  <si>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</si>
  <si>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</si>
  <si>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</si>
  <si>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</si>
  <si>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</si>
  <si>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</si>
  <si>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</si>
  <si>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</si>
  <si>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</si>
  <si>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</si>
  <si>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</si>
  <si>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</si>
  <si>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</si>
  <si>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</si>
  <si>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</si>
  <si>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</si>
  <si>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</si>
  <si>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</si>
  <si>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</si>
  <si>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</si>
  <si>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</si>
  <si>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</si>
  <si>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</si>
  <si>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</si>
  <si>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</si>
  <si>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</si>
  <si>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</si>
  <si>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</si>
  <si>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</si>
  <si>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</si>
  <si>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</si>
  <si>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</si>
  <si>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</si>
  <si>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</si>
  <si>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</si>
  <si>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</si>
  <si>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</si>
  <si>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</si>
  <si>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</si>
  <si>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</si>
  <si>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</si>
  <si>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</si>
  <si>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</si>
  <si>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</si>
  <si>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</si>
  <si>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</si>
  <si>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</si>
  <si>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</si>
  <si>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</si>
  <si>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</si>
  <si>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</si>
  <si>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</si>
  <si>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</si>
  <si>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</si>
  <si>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</si>
  <si>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</si>
  <si>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</si>
  <si>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</si>
  <si>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</si>
  <si>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</si>
  <si>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</si>
  <si>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</si>
  <si>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</si>
  <si>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</si>
  <si>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</si>
  <si>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</si>
  <si>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</si>
  <si>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</si>
  <si>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</si>
  <si>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</si>
  <si>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</si>
  <si>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</si>
  <si>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</si>
  <si>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</si>
  <si>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</si>
  <si>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</si>
  <si>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</si>
  <si>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</si>
  <si>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</si>
  <si>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</si>
  <si>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</si>
  <si>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</si>
  <si>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</si>
  <si>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</si>
  <si>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</si>
  <si>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</si>
  <si>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</si>
  <si>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</si>
  <si>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</si>
  <si>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</si>
  <si>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</si>
  <si>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</si>
  <si>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</si>
  <si>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</si>
  <si>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</si>
  <si>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</si>
  <si>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</si>
  <si>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</si>
  <si>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</si>
  <si>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</si>
  <si>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</si>
  <si>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</si>
  <si>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</si>
  <si>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</si>
  <si>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</si>
  <si>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</si>
  <si>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</si>
  <si>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</si>
  <si>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</si>
  <si>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</si>
  <si>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</si>
  <si>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</si>
  <si>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</si>
  <si>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</si>
  <si>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</si>
  <si>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</si>
  <si>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</si>
  <si>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</si>
  <si>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</si>
  <si>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</si>
  <si>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</si>
  <si>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</si>
  <si>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</si>
  <si>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</si>
  <si>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</si>
  <si>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</si>
  <si>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</si>
  <si>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</si>
  <si>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</si>
  <si>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</si>
  <si>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</si>
  <si>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</si>
  <si>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</si>
  <si>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</si>
  <si>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</si>
  <si>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</si>
  <si>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</si>
  <si>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</si>
  <si>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</si>
  <si>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</si>
  <si>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</si>
  <si>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</si>
  <si>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</si>
  <si>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</si>
  <si>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</si>
  <si>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</si>
  <si>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</si>
  <si>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</si>
  <si>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</si>
  <si>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</si>
  <si>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</si>
  <si>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</si>
  <si>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</si>
  <si>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</si>
  <si>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</si>
  <si>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</si>
  <si>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</si>
  <si>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</si>
  <si>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</si>
  <si>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</si>
  <si>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</si>
  <si>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</si>
  <si>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</si>
  <si>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</si>
  <si>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</si>
  <si>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</si>
  <si>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</si>
  <si>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</si>
  <si>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</si>
  <si>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</si>
  <si>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</si>
  <si>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</si>
  <si>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</si>
  <si>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</si>
  <si>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</si>
  <si>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</si>
  <si>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</si>
  <si>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</si>
  <si>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</si>
  <si>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</si>
  <si>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</si>
  <si>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</si>
  <si>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</si>
  <si>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</si>
  <si>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</si>
  <si>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</si>
  <si>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</si>
  <si>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</si>
  <si>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</si>
  <si>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</si>
  <si>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</si>
  <si>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</si>
  <si>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</si>
  <si>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</si>
  <si>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</si>
  <si>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</si>
  <si>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</si>
  <si>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</si>
  <si>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</si>
  <si>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</si>
  <si>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</si>
  <si>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</si>
  <si>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</si>
  <si>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</si>
  <si>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</si>
  <si>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</si>
  <si>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</si>
  <si>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</si>
  <si>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</si>
  <si>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</si>
  <si>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</si>
  <si>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</si>
  <si>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</si>
  <si>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</si>
  <si>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</si>
  <si>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</si>
  <si>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</si>
  <si>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</si>
  <si>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</si>
  <si>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</si>
  <si>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</si>
  <si>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</si>
  <si>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</si>
  <si>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</si>
  <si>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</si>
  <si>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</si>
  <si>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</si>
  <si>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</si>
  <si>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</si>
  <si>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</si>
  <si>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</si>
  <si>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</si>
  <si>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</si>
  <si>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</si>
  <si>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</si>
  <si>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</si>
  <si>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</si>
  <si>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</si>
  <si>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</si>
  <si>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</si>
  <si>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</si>
  <si>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</si>
  <si>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</si>
  <si>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</si>
  <si>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</si>
  <si>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</si>
  <si>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</si>
  <si>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</si>
  <si>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</si>
  <si>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</si>
  <si>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</si>
  <si>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</si>
  <si>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</si>
  <si>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</si>
  <si>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</si>
  <si>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</si>
  <si>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</si>
  <si>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</si>
  <si>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</si>
  <si>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</si>
  <si>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</si>
  <si>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</si>
  <si>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</si>
  <si>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</si>
  <si>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</si>
  <si>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</si>
  <si>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</si>
  <si>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</si>
  <si>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</si>
  <si>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</si>
  <si>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</si>
  <si>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</si>
  <si>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</si>
  <si>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</si>
  <si>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</si>
  <si>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</si>
  <si>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</si>
  <si>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</si>
  <si>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</si>
  <si>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</si>
  <si>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</si>
  <si>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</si>
  <si>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</si>
  <si>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</si>
  <si>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</si>
  <si>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</si>
  <si>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</si>
  <si>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</si>
  <si>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</si>
  <si>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</si>
  <si>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</si>
  <si>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</si>
  <si>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</si>
  <si>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</si>
  <si>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</si>
  <si>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</si>
  <si>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</si>
  <si>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</si>
  <si>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</si>
  <si>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</si>
  <si>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</si>
  <si>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</si>
  <si>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</si>
  <si>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</si>
  <si>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</si>
  <si>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</si>
  <si>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</si>
  <si>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</si>
  <si>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</si>
  <si>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</si>
  <si>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</si>
  <si>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</si>
  <si>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</si>
  <si>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</si>
  <si>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</si>
  <si>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</si>
  <si>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</si>
  <si>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</si>
  <si>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</si>
  <si>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</si>
  <si>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</si>
  <si>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</si>
  <si>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</si>
  <si>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</si>
  <si>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</si>
  <si>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</si>
  <si>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</si>
  <si>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</si>
  <si>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</si>
  <si>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</si>
  <si>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</si>
  <si>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</si>
  <si>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</si>
  <si>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</si>
  <si>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</si>
  <si>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</si>
  <si>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</si>
  <si>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</si>
  <si>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</si>
  <si>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</si>
  <si>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</si>
  <si>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</si>
  <si>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</si>
  <si>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</si>
  <si>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</si>
  <si>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</si>
  <si>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</si>
  <si>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</si>
  <si>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</si>
  <si>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</si>
  <si>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</si>
  <si>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</si>
  <si>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</si>
  <si>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</si>
  <si>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</si>
  <si>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</si>
  <si>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</si>
  <si>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</si>
  <si>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</si>
  <si>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</si>
  <si>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</si>
  <si>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</si>
  <si>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</si>
  <si>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</si>
  <si>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</si>
  <si>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</si>
  <si>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</si>
  <si>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</si>
  <si>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</si>
  <si>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</si>
  <si>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</si>
  <si>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</si>
  <si>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</si>
  <si>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</si>
  <si>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</si>
  <si>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</si>
  <si>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</si>
  <si>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</si>
  <si>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</si>
  <si>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</si>
  <si>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</si>
  <si>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</si>
  <si>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</si>
  <si>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</si>
  <si>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</si>
  <si>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</si>
  <si>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</si>
  <si>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</si>
  <si>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</si>
  <si>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</si>
  <si>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</si>
  <si>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</si>
  <si>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</si>
  <si>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</si>
  <si>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</si>
  <si>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</si>
  <si>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</si>
  <si>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</si>
  <si>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</si>
  <si>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</si>
  <si>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</si>
  <si>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</si>
  <si>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</si>
  <si>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</si>
  <si>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</si>
  <si>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</si>
  <si>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</si>
  <si>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</si>
  <si>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</si>
  <si>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</si>
  <si>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</si>
  <si>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</si>
  <si>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</si>
  <si>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</si>
  <si>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</si>
  <si>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</si>
  <si>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</si>
  <si>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</si>
  <si>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</si>
  <si>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</si>
  <si>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</si>
  <si>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</si>
  <si>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</si>
  <si>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</si>
  <si>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</si>
  <si>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</si>
  <si>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</si>
  <si>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</si>
  <si>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</si>
  <si>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</si>
  <si>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</si>
  <si>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</si>
  <si>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</si>
  <si>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</si>
  <si>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</si>
  <si>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</si>
  <si>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</si>
  <si>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</si>
  <si>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</si>
  <si>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</si>
  <si>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</si>
  <si>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</si>
  <si>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</si>
  <si>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</si>
  <si>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</si>
  <si>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</si>
  <si>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</si>
  <si>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</si>
  <si>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</si>
  <si>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</si>
  <si>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</si>
  <si>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</si>
  <si>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</si>
  <si>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</si>
  <si>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</si>
  <si>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</si>
  <si>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</si>
  <si>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</si>
  <si>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</si>
  <si>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</si>
  <si>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</si>
  <si>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</si>
  <si>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</si>
  <si>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</si>
  <si>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</si>
  <si>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</si>
  <si>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</si>
  <si>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</si>
  <si>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</si>
  <si>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</si>
  <si>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</si>
  <si>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</si>
  <si>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</si>
  <si>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</si>
  <si>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</si>
  <si>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</si>
  <si>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</si>
  <si>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</si>
  <si>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</si>
  <si>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</si>
  <si>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</si>
  <si>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</si>
  <si>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</si>
  <si>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</si>
  <si>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</si>
  <si>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</si>
  <si>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</si>
  <si>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</si>
  <si>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</si>
  <si>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</si>
  <si>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</si>
  <si>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</si>
  <si>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</si>
  <si>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</si>
  <si>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</si>
  <si>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</si>
  <si>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</si>
  <si>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</si>
  <si>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</si>
  <si>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</si>
  <si>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</si>
  <si>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</si>
  <si>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</si>
  <si>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</si>
  <si>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</si>
  <si>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</si>
  <si>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</si>
  <si>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</si>
  <si>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</si>
  <si>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</si>
  <si>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</si>
  <si>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</si>
  <si>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</si>
  <si>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</si>
  <si>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</si>
  <si>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</si>
  <si>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</si>
  <si>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</si>
  <si>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</si>
  <si>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</si>
  <si>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</si>
  <si>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</si>
  <si>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</si>
  <si>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</si>
  <si>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</si>
  <si>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</si>
  <si>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</si>
  <si>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</si>
  <si>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</si>
  <si>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</si>
  <si>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</si>
  <si>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</si>
  <si>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</si>
  <si>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</si>
  <si>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</si>
  <si>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</si>
  <si>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</si>
  <si>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</si>
  <si>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</si>
  <si>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</si>
  <si>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</si>
  <si>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</si>
  <si>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</si>
  <si>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</si>
  <si>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</si>
  <si>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</si>
  <si>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</si>
  <si>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</si>
  <si>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</si>
  <si>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</si>
  <si>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</si>
  <si>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</si>
  <si>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</si>
  <si>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</si>
  <si>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</si>
  <si>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</si>
  <si>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</si>
  <si>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</si>
  <si>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</si>
  <si>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</si>
  <si>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</si>
  <si>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</si>
  <si>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</si>
  <si>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</si>
  <si>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</si>
  <si>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</si>
  <si>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</si>
  <si>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</si>
  <si>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</si>
  <si>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</si>
  <si>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</si>
  <si>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</si>
  <si>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</si>
  <si>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</si>
  <si>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</si>
  <si>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</si>
  <si>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</si>
  <si>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</si>
  <si>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</si>
  <si>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</si>
  <si>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</si>
  <si>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</si>
  <si>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</si>
  <si>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</si>
  <si>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</si>
  <si>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</si>
  <si>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</si>
  <si>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</si>
  <si>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</si>
  <si>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</si>
  <si>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</si>
  <si>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</si>
  <si>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</si>
  <si>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</si>
  <si>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</si>
  <si>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</si>
  <si>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</si>
  <si>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</si>
  <si>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</si>
  <si>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</si>
  <si>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</si>
  <si>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</si>
  <si>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</si>
  <si>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</si>
  <si>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</si>
  <si>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</si>
  <si>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</si>
  <si>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</si>
  <si>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</si>
  <si>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</si>
  <si>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</si>
  <si>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</si>
  <si>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</si>
  <si>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</si>
  <si>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</si>
  <si>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</si>
  <si>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</si>
  <si>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</si>
  <si>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</si>
  <si>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</si>
  <si>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</si>
  <si>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</si>
  <si>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</si>
  <si>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</si>
  <si>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</si>
  <si>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</si>
  <si>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</si>
  <si>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</si>
  <si>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</si>
  <si>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</si>
  <si>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</si>
  <si>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</si>
  <si>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</si>
  <si>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</si>
  <si>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</si>
  <si>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</si>
  <si>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</si>
  <si>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</si>
  <si>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</si>
  <si>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</si>
  <si>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</si>
  <si>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</si>
  <si>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</si>
  <si>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</si>
  <si>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</si>
  <si>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</si>
  <si>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</si>
  <si>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</si>
  <si>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</si>
  <si>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</si>
  <si>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</si>
  <si>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</si>
  <si>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</si>
  <si>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</si>
  <si>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</si>
  <si>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</si>
  <si>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</si>
  <si>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</si>
  <si>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</si>
  <si>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</si>
  <si>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</si>
  <si>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</si>
  <si>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</si>
  <si>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</si>
  <si>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</si>
  <si>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</si>
  <si>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</si>
  <si>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</si>
  <si>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</si>
  <si>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</si>
  <si>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</si>
  <si>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</si>
  <si>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</si>
  <si>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</si>
  <si>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</si>
  <si>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</si>
  <si>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</si>
  <si>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</si>
  <si>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</si>
  <si>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</si>
  <si>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</si>
  <si>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</si>
  <si>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</si>
  <si>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</si>
  <si>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</si>
  <si>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</si>
  <si>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</si>
  <si>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</si>
  <si>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</si>
  <si>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</si>
  <si>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</si>
  <si>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</si>
  <si>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</si>
  <si>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</si>
  <si>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</si>
  <si>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</si>
  <si>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</si>
  <si>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</si>
  <si>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</si>
  <si>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</si>
  <si>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</si>
  <si>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</si>
  <si>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</si>
  <si>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</si>
  <si>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</si>
  <si>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</si>
  <si>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</si>
  <si>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</si>
  <si>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</si>
  <si>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</si>
  <si>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</si>
  <si>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</si>
  <si>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</si>
  <si>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</si>
  <si>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</si>
  <si>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</si>
  <si>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</si>
  <si>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</si>
  <si>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</si>
  <si>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</si>
  <si>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</si>
  <si>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</si>
  <si>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</si>
  <si>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</si>
  <si>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</si>
  <si>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</si>
  <si>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</si>
  <si>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</si>
  <si>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</si>
  <si>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</si>
  <si>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</si>
  <si>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</si>
  <si>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</si>
  <si>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</si>
  <si>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</si>
  <si>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</si>
  <si>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</si>
  <si>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</si>
  <si>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</si>
  <si>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</si>
  <si>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</si>
  <si>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</si>
  <si>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</si>
  <si>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</si>
  <si>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</si>
  <si>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</si>
  <si>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</si>
  <si>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</si>
  <si>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</si>
  <si>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</si>
  <si>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</si>
  <si>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</si>
  <si>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</si>
  <si>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</si>
  <si>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</si>
  <si>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</si>
  <si>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</si>
  <si>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</si>
  <si>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</si>
  <si>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</si>
  <si>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</si>
  <si>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</si>
  <si>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</si>
  <si>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</si>
  <si>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</si>
  <si>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</si>
  <si>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</si>
  <si>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</si>
  <si>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</si>
  <si>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</si>
  <si>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</si>
  <si>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</si>
  <si>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</si>
  <si>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</si>
  <si>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</si>
  <si>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</si>
  <si>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</si>
  <si>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</si>
  <si>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</si>
  <si>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</si>
  <si>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</si>
  <si>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</si>
  <si>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</si>
  <si>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</si>
  <si>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</si>
  <si>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</si>
  <si>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</si>
  <si>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</si>
  <si>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</si>
  <si>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</si>
  <si>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</si>
  <si>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</si>
  <si>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</si>
  <si>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</si>
  <si>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</si>
  <si>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</si>
  <si>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</si>
  <si>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</si>
  <si>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</si>
  <si>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</si>
  <si>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</si>
  <si>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</si>
  <si>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</si>
  <si>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</si>
  <si>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</si>
  <si>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</si>
  <si>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</si>
  <si>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</si>
  <si>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</si>
  <si>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</si>
  <si>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</si>
  <si>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</si>
  <si>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</si>
  <si>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</si>
  <si>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</si>
  <si>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</si>
  <si>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</si>
  <si>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</si>
  <si>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</si>
  <si>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</si>
  <si>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</si>
  <si>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</si>
  <si>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</si>
  <si>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</si>
  <si>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</si>
  <si>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</si>
  <si>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</si>
  <si>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</si>
  <si>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</si>
  <si>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</si>
  <si>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</si>
  <si>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</si>
  <si>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</si>
  <si>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</si>
  <si>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</si>
  <si>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</si>
  <si>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</si>
  <si>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</si>
  <si>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</si>
  <si>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</si>
  <si>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</si>
  <si>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</si>
  <si>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</si>
  <si>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</si>
  <si>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</si>
  <si>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</si>
  <si>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</si>
  <si>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</si>
  <si>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</si>
  <si>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</si>
  <si>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</si>
  <si>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</si>
  <si>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</si>
  <si>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</si>
  <si>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</si>
  <si>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</si>
  <si>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</si>
  <si>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</si>
  <si>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</si>
  <si>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</si>
  <si>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</si>
  <si>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</si>
  <si>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</si>
  <si>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</si>
  <si>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</si>
  <si>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</si>
  <si>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</si>
  <si>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</si>
  <si>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</si>
  <si>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</si>
  <si>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</si>
  <si>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</si>
  <si>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</si>
  <si>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</si>
  <si>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</si>
  <si>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</si>
  <si>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</si>
  <si>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</si>
  <si>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</si>
  <si>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</si>
  <si>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</si>
  <si>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</si>
  <si>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</si>
  <si>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</si>
  <si>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</si>
  <si>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</si>
  <si>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</si>
  <si>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</si>
  <si>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</si>
  <si>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</si>
  <si>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</si>
  <si>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</si>
  <si>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</si>
  <si>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</si>
  <si>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</si>
  <si>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</si>
  <si>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</si>
  <si>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</si>
  <si>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</si>
  <si>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</si>
  <si>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</si>
  <si>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</si>
  <si>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</si>
  <si>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</si>
  <si>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</si>
  <si>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</si>
  <si>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</si>
  <si>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</si>
  <si>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</si>
  <si>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</si>
  <si>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</si>
  <si>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</si>
  <si>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</si>
  <si>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</si>
  <si>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</si>
  <si>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</si>
  <si>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</si>
  <si>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</si>
  <si>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</si>
  <si>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</si>
  <si>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</si>
  <si>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</si>
  <si>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</si>
  <si>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</si>
  <si>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</si>
  <si>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</si>
  <si>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</si>
  <si>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</si>
  <si>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</si>
  <si>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</si>
  <si>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</si>
  <si>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</si>
  <si>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</si>
  <si>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</si>
  <si>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</si>
  <si>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</si>
  <si>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</si>
  <si>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</si>
  <si>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</si>
  <si>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</si>
  <si>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</si>
  <si>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</si>
  <si>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</si>
  <si>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</si>
  <si>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</si>
  <si>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</si>
  <si>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</si>
  <si>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</si>
  <si>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</si>
  <si>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</si>
  <si>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</si>
  <si>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</si>
  <si>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</si>
  <si>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</si>
  <si>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</si>
  <si>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</si>
  <si>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</si>
  <si>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</si>
  <si>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</si>
  <si>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</si>
  <si>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</si>
  <si>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</si>
  <si>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</si>
  <si>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</si>
  <si>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</si>
  <si>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</si>
  <si>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</si>
  <si>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</si>
  <si>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</si>
  <si>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</si>
  <si>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</si>
  <si>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</si>
  <si>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</si>
  <si>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</si>
  <si>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</si>
  <si>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</si>
  <si>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</si>
  <si>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</si>
  <si>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</si>
  <si>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</si>
  <si>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</si>
  <si>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</si>
  <si>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</si>
  <si>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</si>
  <si>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</si>
  <si>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</si>
  <si>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</si>
  <si>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</si>
  <si>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</si>
  <si>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</si>
  <si>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</si>
  <si>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</si>
  <si>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</si>
  <si>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</si>
  <si>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</si>
  <si>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</si>
  <si>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</si>
  <si>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</si>
  <si>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</si>
  <si>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</si>
  <si>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</si>
  <si>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</si>
  <si>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</si>
  <si>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</si>
  <si>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</si>
  <si>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</si>
  <si>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</si>
  <si>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</si>
  <si>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</si>
  <si>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</si>
  <si>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</si>
  <si>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</si>
  <si>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</si>
  <si>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</si>
  <si>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</si>
  <si>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</si>
  <si>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</si>
  <si>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</si>
  <si>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</si>
  <si>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</si>
  <si>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</si>
  <si>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</si>
  <si>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</si>
  <si>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</si>
  <si>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</si>
  <si>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</si>
  <si>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</si>
  <si>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</si>
  <si>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</si>
  <si>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</si>
  <si>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</si>
  <si>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</si>
  <si>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</si>
  <si>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</si>
  <si>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</si>
  <si>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</si>
  <si>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</si>
  <si>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</si>
  <si>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</si>
  <si>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</si>
  <si>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</si>
  <si>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</si>
  <si>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</si>
  <si>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</si>
  <si>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</si>
  <si>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</si>
  <si>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</si>
  <si>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</si>
  <si>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</si>
  <si>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</si>
  <si>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</si>
  <si>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</si>
  <si>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</si>
  <si>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</si>
  <si>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</si>
  <si>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</si>
  <si>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</si>
  <si>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</si>
  <si>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</si>
  <si>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</si>
  <si>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</si>
  <si>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</si>
  <si>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</si>
  <si>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</si>
  <si>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</si>
  <si>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</si>
  <si>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</si>
  <si>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</si>
  <si>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</si>
  <si>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</si>
  <si>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</si>
  <si>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</si>
  <si>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</si>
  <si>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</si>
  <si>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</si>
  <si>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</si>
  <si>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</si>
  <si>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</si>
  <si>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</si>
  <si>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</si>
  <si>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</si>
  <si>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</si>
  <si>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</si>
  <si>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</si>
  <si>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80 min</t>
  </si>
  <si>
    <t>TT-20251105-00597 / no pcm recived</t>
  </si>
  <si>
    <t xml:space="preserve">team moved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</si>
  <si>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</si>
  <si>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</si>
  <si>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</si>
  <si>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</si>
  <si>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</si>
  <si>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</si>
  <si>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</si>
  <si>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</si>
  <si>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</si>
  <si>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</si>
  <si>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</si>
  <si>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</si>
  <si>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</si>
  <si>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</si>
  <si>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</si>
  <si>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</si>
  <si>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</si>
  <si>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</si>
  <si>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</si>
  <si>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</si>
  <si>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</si>
  <si>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</si>
  <si>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</si>
  <si>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</si>
  <si>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</si>
  <si>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</si>
  <si>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</si>
  <si>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</si>
  <si>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</si>
  <si>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</si>
  <si>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</si>
  <si>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</si>
  <si>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</si>
  <si>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</si>
  <si>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</si>
  <si>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</si>
  <si>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</si>
  <si>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</si>
  <si>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</si>
  <si>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</si>
  <si>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</si>
  <si>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</si>
  <si>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</si>
  <si>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</si>
  <si>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</si>
  <si>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</si>
  <si>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</si>
  <si>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</si>
  <si>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</si>
  <si>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</si>
  <si>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</si>
  <si>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</si>
  <si>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</si>
  <si>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</si>
  <si>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</si>
  <si>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</si>
  <si>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</si>
  <si>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</si>
  <si>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</si>
  <si>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</si>
  <si>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</si>
  <si>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</si>
  <si>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</si>
  <si>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</si>
  <si>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</si>
  <si>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</si>
  <si>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</si>
  <si>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</si>
  <si>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</si>
  <si>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</si>
  <si>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</si>
  <si>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</si>
  <si>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</si>
  <si>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</si>
  <si>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</si>
  <si>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</si>
  <si>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</si>
  <si>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</si>
  <si>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</si>
  <si>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</si>
  <si>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</si>
  <si>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</si>
  <si>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</si>
  <si>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</si>
  <si>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</si>
  <si>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</si>
  <si>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</si>
  <si>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</si>
  <si>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ETA // 20mins</t>
  </si>
  <si>
    <t xml:space="preserve"> </t>
  </si>
  <si>
    <t xml:space="preserve"> PCM-20250215-00000830 </t>
  </si>
  <si>
    <t>LTE site still down and  site located in aramco area access issue need special permission</t>
  </si>
  <si>
    <t>PCM-20251105-00000552</t>
  </si>
  <si>
    <t>sceco Cut in area and team saving hub site NSH0127</t>
  </si>
  <si>
    <t>NO PCM</t>
  </si>
  <si>
    <t>sceco Cut in area and team saving hub site NSH0193</t>
  </si>
  <si>
    <t>sceco Cut in area and team saving hub site SQR0078</t>
  </si>
  <si>
    <t>PCM-20251105-00000529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</si>
  <si>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</si>
  <si>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</si>
  <si>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</si>
  <si>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</si>
  <si>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</si>
  <si>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</si>
  <si>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</si>
  <si>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EM Team moved 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</si>
</sst>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303.40099293981621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2.9094791665556841E-2</v>
      </c>
      <c r="H3" s="135">
        <v>45966.31521990741</v>
      </c>
      <c r="I3" s="133" t="str">
        <f>IFERROR(VLOOKUP(D3,DB!A:F,6,0),"")</f>
        <v>Generator-DG</v>
      </c>
      <c r="J3" s="133" t="str">
        <f>IFERROR(VLOOKUP(D3,DB!A:G,7,0),"")</f>
        <v>Vandalized</v>
      </c>
      <c r="K3" s="137" t="s">
        <v>39024</v>
      </c>
      <c r="L3" s="138" t="str">
        <f>IFERROR(VLOOKUP(D3,DB!A:I,9,0),"")</f>
        <v>Latis</v>
      </c>
    </row>
    <row r="4" spans="1:15" ht="15" customHeight="1">
      <c r="A4" s="132" t="s">
        <v>39025</v>
      </c>
      <c r="B4" s="133" t="str">
        <f>IFERROR(VLOOKUP(D4,DB!A:K,11,0),"")</f>
        <v>R1</v>
      </c>
      <c r="C4" s="133">
        <v>2</v>
      </c>
      <c r="D4" s="133" t="s">
        <v>9345</v>
      </c>
      <c r="E4" s="134"/>
      <c r="F4" s="135"/>
      <c r="G4" s="136">
        <f ca="1">IFERROR(NOW()-F4,"")</f>
        <v>45966.349418865742</v>
      </c>
      <c r="H4" s="135">
        <v>45966.338078703702</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45966.349418865742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45966.349418865742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45966.349418865742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45966.349418865742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45966.349418865742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45966.349418865742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45966.349418865742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45966.349418865742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45966.349418865742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45966.349418865742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45966.349418865742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45966.349418865742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45966.349418865742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45966.349418865742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45966.349418865742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45966.349418865742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45966.349418865742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45966.349418865742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45966.349418865742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45966.349418865742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45966.349418865742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45966.349418865742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45966.349418865742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45966.349418865742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45966.349418865742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45966.349418865742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45966.349418865742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45966.349418865742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45966.349418865742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45966.349418865742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45966.349418865742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45966.349418865742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45966.349418865742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45966.349418865742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45966.349418865742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45966.349418865742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45966.349418865742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45966.349418865742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45966.349418865742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45966.349418865742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45966.349418865742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45966.349418865742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45966.349418865742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45966.349418865742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45966.349418865742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45966.349418865742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45966.349418865742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45966.349418865742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45966.349418865742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45966.349418865742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45966.349418865742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45966.349418865742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45966.349418865742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45966.349418865742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45966.349418865742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45966.349418865742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45966.349418865742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45966.349418865742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45966.349418865742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45966.349418865742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45966.349418865742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45966.349418865742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45966.349418865742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45966.349418865742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45966.349418865742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45966.349418865742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45966.349418865742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45966.349418865742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45966.349418865742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45966.349418865742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45966.349418865742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45966.349418865742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45966.349418865742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45966.349418865742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45966.349418865742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45966.349418865742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45966.349418865742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45966.349418865742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45966.349418865742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45966.349418865742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45966.349418865742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45966.349418865742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45966.349418865742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45966.349418865742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45966.349418865742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45966.349418865742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45966.349418865742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45966.349418865742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45966.349418865742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45966.349418865742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45966.349418865742</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45966.349418865742</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141.34958090278087</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7.6073355324115255</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11065</v>
      </c>
      <c r="E5" s="113" t="s">
        <v>39112</v>
      </c>
      <c r="F5" s="114">
        <v>45966.2659375</v>
      </c>
      <c r="G5" s="115">
        <f ca="1">IFERROR(NOW()-F5,"-")</f>
        <v>8.3481365742045455E-2</v>
      </c>
      <c r="H5" s="114">
        <v>45966.186076388891</v>
      </c>
      <c r="I5" s="18" t="str">
        <f>IFERROR(VLOOKUP(D5,DB!A:F,6,0),"")</f>
        <v>SCECO</v>
      </c>
      <c r="J5" s="18" t="str">
        <f>IFERROR(VLOOKUP(D5,DB!A:G,7,0),"")</f>
        <v>Dead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39114</v>
      </c>
      <c r="B6" s="18" t="str">
        <f>IFERROR(VLOOKUP(D6,DB!A:K,11,0),"")</f>
        <v>R2</v>
      </c>
      <c r="C6" s="18">
        <v>3</v>
      </c>
      <c r="D6" s="18" t="s">
        <v>26182</v>
      </c>
      <c r="E6" s="113" t="s">
        <v>39112</v>
      </c>
      <c r="F6" s="114">
        <v>45966.302268518521</v>
      </c>
      <c r="G6" s="115">
        <f ca="1">IFERROR(NOW()-F6,"-")</f>
        <v>4.7150347221759148E-2</v>
      </c>
      <c r="H6" s="114">
        <v>45966.284212962964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45966.349418865742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45966.349418865742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45966.349418865742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45966.349418865742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45966.349418865742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45966.349418865742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45966.349418865742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45966.349418865742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45966.349418865742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45966.349418865742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45966.349418865742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45966.349418865742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45966.349418865742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45966.349418865742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45966.349418865742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45966.349418865742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45966.349418865742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45966.349418865742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45966.349418865742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45966.349418865742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45966.349418865742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45966.349418865742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45966.349418865742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45966.349418865742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45966.349418865742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45966.349418865742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45966.349418865742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45966.349418865742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45966.349418865742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45966.349418865742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45966.349418865742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45966.349418865742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45966.349418865742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45966.349418865742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45966.349418865742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45966.349418865742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45966.349418865742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45966.349418865742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45966.349418865742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45966.349418865742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45966.349418865742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45966.349418865742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45966.349418865742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45966.349418865742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45966.349418865742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45966.349418865742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45966.349418865742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45966.349418865742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45966.349418865742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45966.349418865742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45966.349418865742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45966.349418865742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45966.349418865742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45966.349418865742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45966.349418865742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45966.349418865742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45966.349418865742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45966.349418865742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45966.349418865742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45966.349418865742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45966.349418865742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45966.349418865742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45966.349418865742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45966.349418865742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45966.349418865742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45966.349418865742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45966.349418865742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45966.349418865742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45966.349418865742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45966.349418865742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45966.349418865742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45966.349418865742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45966.349418865742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45966.349418865742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45966.349418865742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45966.349418865742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45966.349418865742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45966.349418865742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45966.349418865742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45966.349418865742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45966.349418865742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45966.349418865742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45966.349418865742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45966.349418865742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45966.349418865742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45966.349418865742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45966.349418865742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45966.349418865742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45966.349418865742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45966.349418865742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45966.349418865742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45966.349418865742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45966.349418865742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45966.349418865742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45966.349418865742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45966.349418865742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45966.349418865742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45966.349418865742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45966.349418865742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45966.349418865742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45966.349418865742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45966.349418865742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45966.349418865742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45966.349418865742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45966.349418865742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45966.349418865742</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45966.349418865742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45966.349418865742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45966.349418865742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45966.349418865742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45966.349418865742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45966.349418865742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45966.349418865742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45966.349418865742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45966.349418865742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45966.349418865742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45966.349418865742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45966.349418865742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45966.349418865742</v>
      </c>
      <c r="H14" s="22" t="s">
        <v>39116</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45966.349418865742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45966.349418865742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45966.349418865742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45966.349418865742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45966.349418865742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45966.349418865742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45966.349418865742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45966.349418865742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45966.349418865742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45966.349418865742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45966.349418865742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45966.349418865742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45966.349418865742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45966.349418865742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45966.349418865742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45966.349418865742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45966.349418865742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45966.349418865742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45966.349418865742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45966.349418865742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45966.349418865742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45966.349418865742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45966.349418865742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45966.349418865742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45966.349418865742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45966.349418865742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45966.349418865742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45966.349418865742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45966.349418865742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45966.349418865742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45966.349418865742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45966.349418865742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45966.349418865742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45966.349418865742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45966.349418865742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45966.349418865742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45966.349418865742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45966.349418865742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45966.349418865742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45966.349418865742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45966.349418865742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45966.349418865742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45966.349418865742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45966.349418865742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45966.349418865742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45966.349418865742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45966.349418865742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45966.349418865742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45966.349418865742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45966.349418865742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45966.349418865742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45966.349418865742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45966.349418865742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45966.349418865742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45966.349418865742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45966.349418865742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45966.349418865742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45966.349418865742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45966.349418865742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45966.349418865742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45966.349418865742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45966.349418865742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45966.349418865742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45966.349418865742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45966.349418865742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45966.349418865742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45966.349418865742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45966.349418865742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45966.349418865742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45966.349418865742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45966.349418865742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45966.349418865742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45966.349418865742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45966.349418865742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45966.349418865742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45966.349418865742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45966.349418865742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45966.349418865742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45966.349418865742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45966.349418865742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45966.349418865742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45966.349418865742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45966.349418865742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45966.349418865742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45966.349418865742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45966.349418865742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45966.349418865742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45966.349418865742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45966.349418865742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45966.349418865742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45966.349418865742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45966.349418865742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45966.349418865742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45966.349418865742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45966.349418865742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45966.349418865742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45966.349418865742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45966.349418865742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45966.349418865742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45966.349418865742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45966.349418865742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45966.349418865742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45966.349418865742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45966.349418865742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45966.349418865742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45966.349418865742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45966.349418865742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45966.349418865742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45966.349418865742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45966.349418865742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45966.349418865742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45966.349418865742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45966.349418865742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45966.349418865742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45966.349418865742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45966.349418865742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45966.349418865742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45966.349418865742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45966.349418865742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45966.349418865742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45966.349418865742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45966.349418865742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45966.349418865742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45966.349418865742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45966.349418865742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45966.349418865742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45966.349418865742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45966.349418865742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45966.349418865742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45966.349418865742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45966.349418865742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45966.349418865742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45966.349418865742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45966.349418865742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45966.349418865742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45966.349418865742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45966.349418865742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45966.349418865742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45966.349418865742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45966.349418865742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45966.349418865742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45966.349418865742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45966.349418865742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45966.349418865742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45966.349418865742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45966.349418865742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45966.349418865742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45966.349418865742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45966.349418865742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45966.349418865742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45966.349418865742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45966.349418865742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45966.349418865742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45966.349418865742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45966.349418865742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45966.349418865742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45966.349418865742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45966.349418865742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45966.349418865742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45966.349418865742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45966.349418865742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45966.349418865742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45966.349418865742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45966.349418865742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45966.349418865742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45966.349418865742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45966.349418865742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45966.349418865742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45966.349418865742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45966.349418865742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45966.349418865742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45966.349418865742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45966.349418865742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45966.349418865742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45966.349418865742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45966.349418865742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45966.349418865742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45966.349418865742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45966.349418865742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45966.349418865742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45966.349418865742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45966.349418865742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45966.349418865742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45966.349418865742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45966.349418865742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45966.349418865742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45966.349418865742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45966.349418865742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45966.349418865742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45966.349418865742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45966.349418865742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45966.349418865742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45966.349418865742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45966.349418865742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45966.349418865742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45966.349418865742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45966.349418865742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45966.349418865742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45966.349418865742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45966.349418865742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45966.349418865742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45966.349418865742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45966.349418865742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45966.349418865742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45966.349418865742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45966.349418865742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45966.349418865742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45966.349418865742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45966.349418865742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45966.349418865742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45966.349418865742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45966.349418865742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45966.349418865742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45966.349418865742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45966.349418865742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45966.349418865742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45966.349418865742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45966.349418865742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45966.349418865742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45966.349418865742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45966.349418865742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45966.349418865742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45966.349418865742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45966.349418865742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45966.349418865742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45966.349418865742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45966.349418865742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45966.349418865742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45966.349418865742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45966.349418865742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45966.349418865742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45966.349418865742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45966.349418865742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45966.349418865742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45966.349418865742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45966.349418865742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45966.349418865742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45966.349418865742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45966.349418865742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45966.349418865742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45966.349418865742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45966.349418865742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45966.349418865742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45966.349418865742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45966.349418865742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45966.349418865742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45966.349418865742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45966.349418865742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45966.349418865742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45966.349418865742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45966.349418865742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45966.349418865742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45966.349418865742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45966.349418865742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45966.349418865742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45966.349418865742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45966.349418865742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45966.349418865742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45966.349418865742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45966.349418865742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45966.349418865742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45966.349418865742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45966.349418865742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45966.349418865742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45966.349418865742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45966.349418865742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45966.349418865742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45966.349418865742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45966.349418865742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45966.349418865742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45966.349418865742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45966.349418865742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45966.349418865742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45966.349418865742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45966.349418865742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45966.349418865742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45966.349418865742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45966.349418865742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45966.349418865742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45966.349418865742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45966.349418865742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45966.349418865742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45966.349418865742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45966.349418865742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45966.349418865742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45966.349418865742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45966.349418865742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45966.349418865742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45966.349418865742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45966.349418865742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45966.349418865742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45966.349418865742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45966.349418865742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45966.349418865742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45966.349418865742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45966.349418865742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45966.349418865742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45966.349418865742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45966.349418865742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45966.349418865742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45966.349418865742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45966.349418865742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45966.349418865742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45966.349418865742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45966.349418865742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45966.349418865742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45966.349418865742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45966.349418865742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45966.349418865742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45966.349418865742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45966.349418865742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45966.349418865742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45966.349418865742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45966.349418865742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45966.349418865742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45966.349418865742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45966.349418865742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45966.349418865742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45966.349418865742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45966.349418865742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45966.349418865742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45966.349418865742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45966.349418865742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45966.349418865742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45966.349418865742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45966.349418865742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45966.349418865742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45966.349418865742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45966.349418865742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45966.349418865742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45966.349418865742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45966.349418865742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45966.349418865742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45966.349418865742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45966.349418865742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45966.349418865742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45966.349418865742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45966.349418865742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45966.349418865742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45966.349418865742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45966.349418865742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45966.349418865742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45966.349418865742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45966.349418865742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45966.349418865742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45966.349418865742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45966.349418865742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45966.349418865742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45966.349418865742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45966.349418865742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45966.349418865742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45966.349418865742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45966.349418865742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45966.349418865742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45966.349418865742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45966.349418865742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45966.349418865742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45966.349418865742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45966.349418865742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45966.349418865742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45966.349418865742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45966.349418865742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45966.349418865742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45966.349418865742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45966.349418865742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45966.349418865742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45966.349418865742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45966.349418865742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45966.349418865742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45966.349418865742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45966.349418865742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45966.349418865742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45966.349418865742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45966.349418865742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45966.349418865742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45966.349418865742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45966.349418865742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45966.349418865742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45966.349418865742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45966.349418865742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45966.349418865742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45966.349418865742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45966.349418865742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45966.349418865742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45966.349418865742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45966.349418865742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45966.349418865742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45966.349418865742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45966.349418865742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45966.349418865742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45966.349418865742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45966.349418865742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45966.349418865742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45966.349418865742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45966.349418865742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45966.349418865742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45966.349418865742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45966.349418865742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45966.349418865742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45966.349418865742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45966.349418865742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45966.349418865742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45966.349418865742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45966.349418865742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45966.349418865742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45966.349418865742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45966.349418865742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45966.349418865742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45966.349418865742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45966.349418865742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45966.349418865742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45966.349418865742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45966.349418865742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45966.349418865742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45966.349418865742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45966.349418865742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45966.349418865742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45966.349418865742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45966.349418865742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45966.349418865742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45966.349418865742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45966.349418865742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45966.349418865742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45966.349418865742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45966.349418865742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45966.349418865742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45966.349418865742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45966.349418865742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45966.349418865742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45966.349418865742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45966.349418865742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45966.349418865742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45966.349418865742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45966.349418865742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45966.349418865742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45966.349418865742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45966.349418865742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45966.349418865742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45966.349418865742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45966.349418865742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45966.349418865742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45966.349418865742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45966.349418865742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45966.349418865742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45966.349418865742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45966.349418865742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45966.349418865742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45966.349418865742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45966.349418865742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45966.349418865742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45966.349418865742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45966.349418865742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45966.349418865742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45966.349418865742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45966.349418865742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45966.349418865742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45966.349418865742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45966.349418865742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45966.349418865742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45966.349418865742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45966.349418865742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45966.349418865742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45966.349418865742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45966.349418865742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45966.349418865742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45966.349418865742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45966.349418865742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45966.349418865742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45966.349418865742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45966.349418865742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45966.349418865742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45966.349418865742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45966.349418865742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45966.349418865742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45966.349418865742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45966.349418865742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45966.349418865742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45966.349418865742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45966.349418865742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45966.349418865742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45966.349418865742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45966.349418865742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45966.349418865742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45966.349418865742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45966.349418865742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45966.349418865742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45966.349418865742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45966.349418865742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45966.349418865742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45966.349418865742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45966.349418865742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45966.349418865742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45966.349418865742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45966.349418865742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45966.349418865742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45966.349418865742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45966.349418865742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45966.349418865742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45966.349418865742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45966.349418865742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45966.349418865742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45966.349418865742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45966.349418865742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45966.349418865742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45966.349418865742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45966.349418865742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45966.349418865742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45966.349418865742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45966.349418865742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45966.349418865742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45966.349418865742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45966.349418865742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45966.349418865742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45966.349418865742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45966.349418865742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45966.349418865742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45966.349418865742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45966.349418865742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45966.349418865742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45966.349418865742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45966.349418865742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45966.349418865742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45966.349418865742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45966.349418865742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45966.349418865742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45966.349418865742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45966.349418865742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45966.349418865742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45966.349418865742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45966.349418865742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45966.349418865742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45966.349418865742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45966.349418865742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45966.349418865742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45966.349418865742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45966.349418865742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45966.349418865742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45966.349418865742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45966.349418865742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45966.349418865742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45966.349418865742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45966.349418865742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45966.349418865742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45966.349418865742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45966.349418865742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45966.349418865742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45966.349418865742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45966.349418865742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45966.349418865742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45966.349418865742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45966.349418865742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45966.349418865742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45966.349418865742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45966.349418865742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45966.349418865742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45966.349418865742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45966.349418865742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45966.349418865742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45966.349418865742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45966.349418865742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45966.349418865742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45966.349418865742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45966.349418865742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45966.349418865742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45966.349418865742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45966.349418865742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45966.349418865742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45966.349418865742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45966.349418865742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45966.349418865742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45966.349418865742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45966.349418865742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45966.349418865742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45966.349418865742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45966.349418865742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45966.349418865742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45966.349418865742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45966.349418865742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45966.349418865742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45966.349418865742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45966.349418865742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45966.349418865742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45966.349418865742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45966.349418865742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45966.349418865742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45966.349418865742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45966.349418865742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45966.349418865742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45966.349418865742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45966.349418865742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45966.349418865742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45966.349418865742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45966.349418865742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45966.349418865742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45966.349418865742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45966.349418865742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45966.349418865742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45966.349418865742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45966.349418865742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45966.349418865742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45966.349418865742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45966.349418865742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45966.349418865742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45966.349418865742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45966.349418865742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45966.349418865742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45966.349418865742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45966.349418865742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45966.349418865742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45966.349418865742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45966.349418865742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45966.349418865742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45966.349418865742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45966.349418865742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45966.349418865742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45966.349418865742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45966.349418865742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45966.349418865742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45966.349418865742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45966.349418865742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45966.349418865742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45966.349418865742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45966.349418865742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45966.349418865742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45966.349418865742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45966.349418865742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45966.349418865742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45966.349418865742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45966.349418865742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45966.349418865742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45966.349418865742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45966.349418865742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45966.349418865742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45966.349418865742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45966.349418865742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45966.349418865742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45966.349418865742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45966.349418865742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45966.349418865742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45966.349418865742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45966.349418865742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45966.349418865742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45966.349418865742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45966.349418865742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45966.349418865742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45966.349418865742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45966.349418865742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45966.349418865742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45966.349418865742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45966.349418865742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45966.349418865742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45966.349418865742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45966.349418865742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45966.349418865742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45966.349418865742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45966.349418865742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45966.349418865742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45966.349418865742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45966.349418865742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45966.349418865742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45966.349418865742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45966.349418865742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45966.349418865742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45966.349418865742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45966.349418865742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45966.349418865742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45966.349418865742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45966.349418865742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45966.349418865742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45966.349418865742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45966.349418865742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45966.349418865742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45966.349418865742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45966.349418865742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45966.349418865742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45966.349418865742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45966.349418865742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45966.349418865742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45966.349418865742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45966.349418865742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45966.349418865742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45966.349418865742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45966.349418865742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45966.349418865742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45966.349418865742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45966.349418865742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45966.349418865742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45966.349418865742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45966.349418865742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45966.349418865742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45966.349418865742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45966.349418865742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45966.349418865742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45966.349418865742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45966.349418865742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45966.349418865742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45966.349418865742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45966.349418865742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45966.349418865742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45966.349418865742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45966.349418865742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45966.349418865742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45966.349418865742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45966.349418865742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45966.349418865742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45966.349418865742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45966.349418865742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45966.349418865742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45966.349418865742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45966.349418865742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45966.349418865742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45966.349418865742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45966.349418865742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45966.349418865742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45966.349418865742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45966.349418865742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45966.349418865742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45966.349418865742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45966.349418865742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45966.349418865742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45966.349418865742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45966.349418865742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45966.349418865742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45966.349418865742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45966.349418865742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45966.349418865742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45966.349418865742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45966.349418865742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45966.349418865742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45966.349418865742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45966.349418865742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45966.349418865742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45966.349418865742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45966.349418865742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45966.349418865742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45966.349418865742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45966.349418865742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45966.349418865742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45966.349418865742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45966.349418865742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45966.349418865742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45966.349418865742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45966.349418865742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45966.349418865742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45966.349418865742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45966.349418865742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45966.349418865742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45966.349418865742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45966.349418865742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45966.349418865742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45966.349418865742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45966.349418865742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45966.349418865742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45966.349418865742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45966.349418865742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45966.349418865742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45966.349418865742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45966.349418865742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45966.349418865742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45966.349418865742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45966.349418865742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45966.349418865742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45966.349418865742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45966.349418865742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45966.349418865742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45966.349418865742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45966.349418865742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45966.349418865742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45966.349418865742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45966.349418865742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45966.349418865742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45966.349418865742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45966.349418865742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45966.349418865742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45966.349418865742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45966.349418865742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45966.349418865742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45966.349418865742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45966.349418865742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45966.349418865742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45966.349418865742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45966.349418865742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45966.349418865742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45966.349418865742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45966.349418865742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45966.349418865742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45966.349418865742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45966.349418865742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45966.349418865742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45966.349418865742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45966.349418865742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45966.349418865742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45966.349418865742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45966.349418865742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45966.349418865742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45966.349418865742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45966.349418865742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45966.349418865742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45966.349418865742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45966.349418865742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45966.349418865742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45966.349418865742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45966.349418865742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45966.349418865742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45966.349418865742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45966.349418865742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45966.349418865742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45966.349418865742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45966.349418865742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45966.349418865742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45966.349418865742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45966.349418865742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45966.349418865742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45966.349418865742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45966.349418865742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45966.349418865742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45966.349418865742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45966.349418865742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45966.349418865742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45966.349418865742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45966.349418865742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45966.349418865742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45966.349418865742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45966.349418865742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45966.349418865742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45966.349418865742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45966.349418865742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45966.349418865742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45966.349418865742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45966.349418865742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45966.349418865742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45966.349418865742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45966.349418865742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45966.349418865742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45966.349418865742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45966.349418865742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45966.349418865742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45966.349418865742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45966.349418865742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45966.349418865742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45966.349418865742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45966.349418865742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45966.349418865742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45966.349418865742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45966.349418865742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45966.349418865742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45966.349418865742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45966.349418865742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45966.349418865742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45966.349418865742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45966.349418865742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45966.349418865742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45966.349418865742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45966.349418865742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45966.349418865742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45966.349418865742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45966.349418865742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45966.349418865742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45966.349418865742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45966.349418865742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45966.349418865742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45966.349418865742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45966.349418865742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45966.349418865742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45966.349418865742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45966.349418865742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45966.349418865742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45966.349418865742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45966.349418865742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45966.349418865742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45966.349418865742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45966.349418865742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45966.349418865742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45966.349418865742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45966.349418865742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45966.349418865742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45966.349418865742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45966.349418865742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45966.349418865742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45966.349418865742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45966.349418865742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45966.349418865742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45966.349418865742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45966.349418865742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45966.349418865742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45966.349418865742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45966.349418865742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45966.349418865742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45966.349418865742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45966.349418865742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45966.349418865742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45966.349418865742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45966.349418865742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45966.349418865742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45966.349418865742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45966.349418865742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45966.349418865742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45966.349418865742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45966.349418865742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45966.349418865742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45966.349418865742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45966.349418865742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45966.349418865742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45966.349418865742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45966.349418865742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45966.349418865742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45966.349418865742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45966.349418865742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45966.349418865742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45966.349418865742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45966.349418865742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45966.349418865742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45966.349418865742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45966.349418865742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45966.349418865742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45966.349418865742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45966.349418865742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45966.349418865742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45966.349418865742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45966.349418865742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45966.349418865742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45966.349418865742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45966.349418865742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45966.349418865742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45966.349418865742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45966.349418865742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45966.349418865742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45966.349418865742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45966.349418865742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45966.349418865742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45966.349418865742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45966.349418865742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45966.349418865742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45966.349418865742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45966.349418865742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45966.349418865742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45966.349418865742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45966.349418865742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45966.349418865742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45966.349418865742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45966.349418865742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45966.349418865742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45966.349418865742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45966.349418865742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45966.349418865742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45966.349418865742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45966.349418865742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45966.349418865742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45966.349418865742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45966.349418865742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45966.349418865742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45966.349418865742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45966.349418865742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45966.349418865742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45966.349418865742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45966.349418865742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45966.349418865742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45966.349418865742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45966.349418865742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45966.349418865742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45966.349418865742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45966.349418865742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45966.349418865742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45966.349418865742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45966.349418865742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45966.349418865742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45966.349418865742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45966.349418865742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45966.349418865742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45966.349418865742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45966.349418865742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45966.349418865742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45966.349418865742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45966.349418865742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45966.349418865742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45966.349418865742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45966.349418865742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45966.349418865742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45966.349418865742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45966.349418865742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45966.349418865742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45966.349418865742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45966.349418865742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45966.349418865742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45966.349418865742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45966.349418865742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45966.349418865742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45966.349418865742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45966.349418865742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45966.349418865742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45966.349418865742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45966.349418865742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45966.349418865742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45966.349418865742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45966.349418865742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45966.349418865742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45966.349418865742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45966.349418865742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45966.349418865742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45966.349418865742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45966.349418865742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45966.349418865742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45966.349418865742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45966.349418865742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45966.349418865742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45966.349418865742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45966.349418865742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45966.349418865742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45966.349418865742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45966.349418865742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45966.349418865742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45966.349418865742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45966.349418865742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45966.349418865742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45966.349418865742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45966.349418865742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45966.349418865742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45966.349418865742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45966.349418865742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45966.349418865742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45966.349418865742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45966.349418865742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45966.349418865742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45966.349418865742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45966.349418865742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45966.349418865742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45966.349418865742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45966.349418865742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45966.349418865742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45966.349418865742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45966.349418865742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45966.349418865742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45966.349418865742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45966.349418865742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45966.349418865742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45966.349418865742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45966.349418865742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45966.349418865742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45966.349418865742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45966.349418865742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45966.349418865742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45966.349418865742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45966.349418865742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45966.349418865742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45966.349418865742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45966.349418865742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45966.349418865742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45966.349418865742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45966.349418865742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45966.349418865742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45966.349418865742</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262.86870127314614</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2</v>
      </c>
      <c r="D3" s="93" t="s">
        <v>36595</v>
      </c>
      <c r="E3" s="97" t="s">
        <v>39021</v>
      </c>
      <c r="F3" s="98">
        <v>45966.332453703704</v>
      </c>
      <c r="G3" s="99">
        <f ca="1">IFERROR(NOW()-F3,"")</f>
        <v>1.6965162038104609E-2</v>
      </c>
      <c r="H3" s="98">
        <v>45966.326388888891</v>
      </c>
      <c r="I3" s="98" t="str">
        <f>IFERROR(VLOOKUP(D3,DB!A:F,6,0),"")</f>
        <v>SCECO</v>
      </c>
      <c r="J3" s="98" t="str">
        <f>IFERROR(VLOOKUP(D3,DB!A:G,7,0),"")</f>
        <v>Vandalized</v>
      </c>
      <c r="K3" s="100" t="s">
        <v>39120</v>
      </c>
      <c r="L3" s="93" t="str">
        <f>IFERROR(VLOOKUP(D3,DB!A:I,9,0),"")</f>
        <v>Latis</v>
      </c>
    </row>
    <row r="4" spans="1:16" ht="15" customHeight="1">
      <c r="A4" s="118" t="s">
        <v>39121</v>
      </c>
      <c r="B4" s="118" t="str">
        <f>IFERROR(VLOOKUP(D4,DB!A:K,11,0),"")</f>
        <v>R4</v>
      </c>
      <c r="C4" s="119">
        <v>1</v>
      </c>
      <c r="D4" s="93" t="s">
        <v>36120</v>
      </c>
      <c r="E4" s="97" t="s">
        <v>39021</v>
      </c>
      <c r="F4" s="98"/>
      <c r="G4" s="99">
        <f ca="1">IFERROR(NOW()-F4,"")</f>
        <v>45966.349418865742</v>
      </c>
      <c r="H4" s="98">
        <v>45966.313194444447</v>
      </c>
      <c r="I4" s="98" t="str">
        <f>IFERROR(VLOOKUP(D4,DB!A:F,6,0),"")</f>
        <v>SCECO</v>
      </c>
      <c r="J4" s="98" t="str">
        <f>IFERROR(VLOOKUP(D4,DB!A:G,7,0),"")</f>
        <v>Dead</v>
      </c>
      <c r="K4" s="100" t="s">
        <v>39122</v>
      </c>
      <c r="L4" s="93" t="str">
        <f>IFERROR(VLOOKUP(D4,DB!A:I,9,0),"")</f>
        <v>Latis</v>
      </c>
    </row>
    <row r="5" spans="1:16" ht="15" customHeight="1">
      <c r="A5" s="118" t="s">
        <v>39121</v>
      </c>
      <c r="B5" s="118" t="str">
        <f>IFERROR(VLOOKUP(D5,DB!A:K,11,0),"")</f>
        <v>R4</v>
      </c>
      <c r="C5" s="119">
        <v>1</v>
      </c>
      <c r="D5" s="93" t="s">
        <v>35821</v>
      </c>
      <c r="E5" s="97" t="s">
        <v>39021</v>
      </c>
      <c r="F5" s="98"/>
      <c r="G5" s="99">
        <f ca="1">IFERROR(NOW()-F5,"")</f>
        <v>45966.349418865742</v>
      </c>
      <c r="H5" s="98">
        <v>45966.313194444447</v>
      </c>
      <c r="I5" s="98" t="str">
        <f>IFERROR(VLOOKUP(D5,DB!A:F,6,0),"")</f>
        <v>SCECO</v>
      </c>
      <c r="J5" s="98" t="str">
        <f>IFERROR(VLOOKUP(D5,DB!A:G,7,0),"")</f>
        <v>Dead</v>
      </c>
      <c r="K5" s="100" t="s">
        <v>39123</v>
      </c>
      <c r="L5" s="93" t="str">
        <f>IFERROR(VLOOKUP(D5,DB!A:I,9,0),"")</f>
        <v>Latis</v>
      </c>
    </row>
    <row r="6" spans="1:16" ht="15" customHeight="1">
      <c r="A6" s="118" t="s">
        <v>39124</v>
      </c>
      <c r="B6" s="118" t="str">
        <f>IFERROR(VLOOKUP(D6,DB!A:K,11,0),"")</f>
        <v>R4</v>
      </c>
      <c r="C6" s="119">
        <v>1</v>
      </c>
      <c r="D6" s="93" t="s">
        <v>35761</v>
      </c>
      <c r="E6" s="97" t="s">
        <v>39021</v>
      </c>
      <c r="F6" s="98">
        <v>45966.322094907409</v>
      </c>
      <c r="G6" s="99">
        <f ca="1">IFERROR(NOW()-F6,"")</f>
        <v>2.7323958332999609E-2</v>
      </c>
      <c r="H6" s="98">
        <v>45966.313194444447</v>
      </c>
      <c r="I6" s="98" t="str">
        <f>IFERROR(VLOOKUP(D6,DB!A:F,6,0),"")</f>
        <v>SCECO</v>
      </c>
      <c r="J6" s="98" t="str">
        <f>IFERROR(VLOOKUP(D6,DB!A:G,7,0),"")</f>
        <v>Dead</v>
      </c>
      <c r="K6" s="100" t="s">
        <v>39123</v>
      </c>
      <c r="L6" s="93" t="str">
        <f>IFERROR(VLOOKUP(D6,DB!A:I,9,0),"")</f>
        <v>Latis</v>
      </c>
    </row>
    <row r="7" spans="1:16" ht="15" customHeight="1">
      <c r="A7" s="118" t="s">
        <v>39121</v>
      </c>
      <c r="B7" s="118" t="str">
        <f>IFERROR(VLOOKUP(D7,DB!A:K,11,0),"")</f>
        <v>R4</v>
      </c>
      <c r="C7" s="119">
        <v>1</v>
      </c>
      <c r="D7" s="120" t="s">
        <v>33767</v>
      </c>
      <c r="E7" s="97" t="s">
        <v>39021</v>
      </c>
      <c r="F7" s="122">
        <v>45966.3359837963</v>
      </c>
      <c r="G7" s="123">
        <f ca="1">IFERROR(NOW()-F7,"")</f>
        <v>1.3435069442493841E-2</v>
      </c>
      <c r="H7" s="122">
        <v>45966.330254629633</v>
      </c>
      <c r="I7" s="118" t="str">
        <f>IFERROR(VLOOKUP(D7,DB!A:F,6,0),"")</f>
        <v>SCECO</v>
      </c>
      <c r="J7" s="118" t="str">
        <f>IFERROR(VLOOKUP(D7,DB!A:G,7,0),"")</f>
        <v>Vandalized</v>
      </c>
      <c r="K7" s="124" t="s">
        <v>39125</v>
      </c>
      <c r="L7" s="120" t="str">
        <f>IFERROR(VLOOKUP(D7,DB!A:I,9,0),"")</f>
        <v>Latis</v>
      </c>
    </row>
    <row r="8" spans="1:16" ht="15" customHeight="1">
      <c r="A8" s="118"/>
      <c r="B8" s="118" t="str">
        <f>IFERROR(VLOOKUP(D8,DB!A:K,11,0),"")</f>
        <v/>
      </c>
      <c r="C8" s="119"/>
      <c r="D8" s="93"/>
      <c r="E8" s="97"/>
      <c r="F8" s="122"/>
      <c r="G8" s="123">
        <f ca="1">IFERROR(NOW()-F8,"")</f>
        <v>45966.349418865742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45966.349418865742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45966.349418865742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45966.349418865742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45966.349418865742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45966.349418865742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45966.349418865742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45966.349418865742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45966.349418865742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45966.349418865742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45966.349418865742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45966.349418865742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45966.349418865742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45966.349418865742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45966.349418865742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45966.349418865742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45966.349418865742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45966.349418865742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45966.349418865742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45966.349418865742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45966.349418865742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45966.349418865742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45966.349418865742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45966.349418865742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45966.349418865742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45966.349418865742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45966.349418865742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45966.349418865742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45966.349418865742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45966.349418865742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45966.349418865742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45966.349418865742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45966.349418865742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45966.349418865742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45966.349418865742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45966.349418865742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45966.349418865742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45966.349418865742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45966.349418865742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45966.349418865742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45966.349418865742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45966.349418865742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45966.349418865742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45966.349418865742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45966.349418865742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45966.349418865742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45966.349418865742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45966.349418865742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45966.349418865742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45966.349418865742</v>
      </c>
      <c r="H57" s="122"/>
      <c r="I57" s="118" t="str">
        <f>IFERROR(VLOOKUP(D57,DB!A:F,6,0),"")</f>
        <v/>
      </c>
      <c r="J57" s="118" t="str">
        <f>IFERROR(VLOOKUP(D57,DB!A:G,7,0),"")</f>
        <v/>
      </c>
      <c r="K57" s="124"/>
      <c r="L57" s="120" t="str">
        <f>IFERROR(VLOOKUP(D57,DB!A:I,9,0),"")</f>
        <v/>
      </c>
    </row>
    <row r="58" spans="1:12" ht="15" customHeight="1">
      <c r="A58" s="125"/>
      <c r="B58" s="125" t="str">
        <f>IFERROR(VLOOKUP(D58,DB!A:K,11,0),"")</f>
        <v/>
      </c>
      <c r="C58" s="126"/>
      <c r="D58" s="127"/>
      <c r="E58" s="128"/>
      <c r="F58" s="129"/>
      <c r="G58" s="130">
        <f ca="1">IFERROR(NOW()-F58,"")</f>
        <v>45966.349418865742</v>
      </c>
      <c r="H58" s="129"/>
      <c r="I58" s="125" t="str">
        <f>IFERROR(VLOOKUP(D58,DB!A:F,6,0),"")</f>
        <v/>
      </c>
      <c r="J58" s="125" t="str">
        <f>IFERROR(VLOOKUP(D58,DB!A:G,7,0),"")</f>
        <v/>
      </c>
      <c r="K58" s="131"/>
      <c r="L58" s="127" t="str">
        <f>IFERROR(VLOOKUP(D58,DB!A:I,9,0),"")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F5" sqref="F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39126</v>
      </c>
      <c r="B2" s="37" t="str">
        <f>IFERROR(VLOOKUP(D2,DB!A:K,11,0),"")</f>
        <v>R5</v>
      </c>
      <c r="C2" s="37">
        <v>3</v>
      </c>
      <c r="D2" s="117" t="s">
        <v>36011</v>
      </c>
      <c r="E2" s="37" t="s">
        <v>39021</v>
      </c>
      <c r="F2" s="38">
        <v>45891.832060185188</v>
      </c>
      <c r="G2" s="143">
        <f ca="1">IFERROR(NOW()-F2,"")</f>
        <v>74.517358680554025</v>
      </c>
      <c r="H2" s="38">
        <v>45891.790393518517</v>
      </c>
      <c r="I2" s="37" t="str">
        <f>IFERROR(VLOOKUP(D2,DB!A:F,6,0),"")</f>
        <v>Generator-SG</v>
      </c>
      <c r="J2" s="37" t="str">
        <f>IFERROR(VLOOKUP(D2,DB!A:G,7,0),"")</f>
        <v>Vandalized</v>
      </c>
      <c r="K2" s="37" t="s">
        <v>39127</v>
      </c>
      <c r="L2" s="37" t="str">
        <f>IFERROR(VLOOKUP(D2,DB!A:I,9,0),"")</f>
        <v>Latis</v>
      </c>
      <c r="M2" s="116"/>
    </row>
    <row r="3" spans="1:13" ht="30.75">
      <c r="A3" s="37" t="s">
        <v>39128</v>
      </c>
      <c r="B3" s="37" t="str">
        <f>IFERROR(VLOOKUP(D3,DB!A:K,11,0),"")</f>
        <v>R5</v>
      </c>
      <c r="C3" s="37">
        <v>1</v>
      </c>
      <c r="D3" s="37" t="s">
        <v>33268</v>
      </c>
      <c r="E3" s="37" t="s">
        <v>39104</v>
      </c>
      <c r="F3" s="38">
        <v>45926.188877314817</v>
      </c>
      <c r="G3" s="143">
        <f t="shared" ref="G3" ca="1" si="0">IFERROR(NOW()-F3,"")</f>
        <v>40.1605415509257</v>
      </c>
      <c r="H3" s="38">
        <v>45926.158159722225</v>
      </c>
      <c r="I3" s="37" t="str">
        <f>IFERROR(VLOOKUP(D3,DB!A:F,6,0),"")</f>
        <v>SCECO</v>
      </c>
      <c r="J3" s="37" t="str">
        <f>IFERROR(VLOOKUP(D3,DB!A:G,7,0),"")</f>
        <v>Good</v>
      </c>
      <c r="K3" s="37" t="s">
        <v>39129</v>
      </c>
      <c r="L3" s="37" t="str">
        <f>IFERROR(VLOOKUP(D3,DB!A:I,9,0),"")</f>
        <v>Latis</v>
      </c>
      <c r="M3" s="116"/>
    </row>
    <row r="4" spans="1:13" ht="48" customHeight="1">
      <c r="A4" s="151" t="s">
        <v>39130</v>
      </c>
      <c r="B4" s="151" t="str">
        <f>IFERROR(VLOOKUP(D4,DB!A:K,11,0),"")</f>
        <v>R5</v>
      </c>
      <c r="C4" s="151">
        <v>1</v>
      </c>
      <c r="D4" s="151" t="s">
        <v>34758</v>
      </c>
      <c r="E4" s="151" t="s">
        <v>39104</v>
      </c>
      <c r="F4" s="152">
        <v>45948.661111111112</v>
      </c>
      <c r="G4" s="153">
        <f ca="1">IFERROR(NOW()-F4,"")</f>
        <v>17.688307754629932</v>
      </c>
      <c r="H4" s="152">
        <v>45948.661111111112</v>
      </c>
      <c r="I4" s="151" t="str">
        <f>IFERROR(VLOOKUP(D4,DB!A:F,6,0),"")</f>
        <v>SCECO</v>
      </c>
      <c r="J4" s="151" t="str">
        <f>IFERROR(VLOOKUP(D4,DB!A:G,7,0),"")</f>
        <v>Dead</v>
      </c>
      <c r="K4" s="151" t="s">
        <v>39131</v>
      </c>
      <c r="L4" s="151" t="str">
        <f>IFERROR(VLOOKUP(D4,DB!A:I,9,0),"")</f>
        <v>Latis</v>
      </c>
    </row>
    <row r="5" spans="1:13" ht="15">
      <c r="A5" s="151"/>
      <c r="B5" s="151" t="str">
        <f>IFERROR(VLOOKUP(D5,DB!A:K,11,0),"")</f>
        <v>R5</v>
      </c>
      <c r="C5" s="151">
        <v>1</v>
      </c>
      <c r="D5" s="151" t="s">
        <v>34342</v>
      </c>
      <c r="E5" s="151" t="s">
        <v>39021</v>
      </c>
      <c r="F5" s="152">
        <v>45966.346053240741</v>
      </c>
      <c r="G5" s="153">
        <f ca="1">IFERROR(NOW()-F5,"")</f>
        <v>3.3656250016065314E-3</v>
      </c>
      <c r="H5" s="152">
        <v>45966.340416666666</v>
      </c>
      <c r="I5" s="151" t="str">
        <f>IFERROR(VLOOKUP(D5,DB!A:F,6,0),"")</f>
        <v>Generator-SG</v>
      </c>
      <c r="J5" s="151" t="str">
        <f>IFERROR(VLOOKUP(D5,DB!A:G,7,0),"")</f>
        <v>Vandalized</v>
      </c>
      <c r="K5" s="151" t="s">
        <v>39132</v>
      </c>
      <c r="L5" s="151" t="str">
        <f>IFERROR(VLOOKUP(D5,DB!A:I,9,0),"")</f>
        <v>Latis</v>
      </c>
    </row>
    <row r="6" spans="1:13" ht="15">
      <c r="A6" s="151"/>
      <c r="B6" s="151" t="str">
        <f>IFERROR(VLOOKUP(D6,DB!A:K,11,0),"")</f>
        <v/>
      </c>
      <c r="C6" s="151"/>
      <c r="D6" s="151"/>
      <c r="E6" s="151"/>
      <c r="F6" s="152"/>
      <c r="G6" s="153">
        <f ca="1">IFERROR(NOW()-F6,"")</f>
        <v>45966.349418865742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45966.349418865742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45966.349418865742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45966.349418865742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45966.349418865742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45966.349418865742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45966.349418865742</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45966.349418865742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45966.349418865742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45966.349418865742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45966.349418865742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45966.349418865742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45966.349418865742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45966.349418865742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45966.349418865742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45966.349418865742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45966.349418865742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45966.349418865742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45966.349418865742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45966.349418865742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45966.349418865742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45966.349418865742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45966.349418865742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45966.349418865742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45966.349418865742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45966.349418865742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45966.349418865742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45966.349418865742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45966.349418865742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45966.349418865742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45966.349418865742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45966.349418865742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45966.349418865742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45966.349418865742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45966.349418865742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45966.349418865742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45966.349418865742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45966.349418865742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45966.349418865742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45966.349418865742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45966.349418865742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45966.349418865742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45966.349418865742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45966.349418865742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45966.349418865742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45966.349418865742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45966.349418865742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45966.349418865742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45966.349418865742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45966.349418865742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45966.349418865742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45966.349418865742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45966.349418865742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45966.349418865742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45966.349418865742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45966.349418865742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45966.349418865742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45966.349418865742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45966.349418865742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45966.349418865742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45966.349418865742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45966.349418865742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45966.349418865742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45966.349418865742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45966.349418865742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45966.349418865742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45966.349418865742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45966.349418865742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45966.349418865742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45966.349418865742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45966.349418865742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45966.349418865742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45966.349418865742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45966.349418865742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45966.349418865742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45966.349418865742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45966.349418865742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45966.349418865742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45966.349418865742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45966.349418865742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45966.349418865742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45966.349418865742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45966.349418865742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45966.349418865742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45966.349418865742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45966.349418865742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45966.349418865742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45966.349418865742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45966.349418865742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45966.349418865742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45966.349418865742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45966.349418865742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45966.349418865742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45966.349418865742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45966.349418865742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45966.349418865742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45966.349418865742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45966.349418865742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45966.349418865742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45966.349418865742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45966.349418865742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45966.349418865742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45966.349418865742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45966.349418865742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45966.349418865742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45966.349418865742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45966.349418865742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45966.349418865742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45966.349418865742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45966.349418865742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45966.349418865742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45966.349418865742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45966.349418865742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45966.349418865742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45966.349418865742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45966.349418865742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45966.349418865742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45966.349418865742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45966.349418865742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45966.349418865742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45966.349418865742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45966.349418865742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45966.349418865742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45966.349418865742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45966.349418865742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45966.349418865742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45966.349418865742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45966.349418865742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45966.349418865742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45966.349418865742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45966.349418865742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45966.349418865742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45966.349418865742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45966.349418865742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45966.349418865742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45966.349418865742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45966.349418865742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45966.349418865742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45966.349418865742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45966.349418865742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45966.349418865742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45966.349418865742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45966.349418865742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45966.349418865742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45966.349418865742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45966.349418865742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45966.349418865742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45966.349418865742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45966.349418865742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45966.349418865742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45966.349418865742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45966.349418865742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45966.349418865742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45966.349418865742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45966.349418865742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45966.349418865742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45966.349418865742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45966.349418865742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45966.349418865742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45966.349418865742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45966.349418865742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45966.349418865742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45966.349418865742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45966.349418865742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45966.349418865742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45966.349418865742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45966.349418865742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45966.349418865742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45966.349418865742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45966.349418865742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45966.349418865742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45966.349418865742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45966.349418865742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45966.349418865742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45966.349418865742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45966.349418865742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45966.349418865742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45966.349418865742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45966.349418865742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45966.349418865742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45966.349418865742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45966.349418865742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45966.349418865742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45966.349418865742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45966.349418865742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45966.349418865742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45966.349418865742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45966.349418865742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45966.349418865742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45966.349418865742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45966.349418865742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45966.349418865742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45966.349418865742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45966.349418865742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45966.349418865742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45966.349418865742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45966.349418865742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45966.349418865742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45966.349418865742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45966.349418865742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45966.349418865742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45966.349418865742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45966.349418865742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45966.349418865742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45966.349418865742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45966.349418865742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45966.349418865742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45966.349418865742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45966.349418865742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45966.349418865742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45966.349418865742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45966.349418865742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45966.349418865742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45966.349418865742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45966.349418865742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45966.349418865742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45966.349418865742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45966.349418865742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45966.349418865742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45966.349418865742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45966.349418865742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45966.349418865742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45966.349418865742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45966.349418865742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45966.349418865742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45966.349418865742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45966.349418865742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45966.349418865742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45966.349418865742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45966.349418865742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45966.349418865742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45966.349418865742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45966.349418865742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45966.349418865742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45966.349418865742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45966.349418865742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45966.349418865742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45966.349418865742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45966.349418865742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45966.349418865742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45966.349418865742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45966.349418865742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45966.349418865742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45966.349418865742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45966.349418865742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45966.349418865742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45966.349418865742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45966.349418865742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45966.349418865742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45966.349418865742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45966.349418865742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45966.349418865742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45966.349418865742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45966.349418865742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45966.349418865742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45966.349418865742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45966.349418865742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45966.349418865742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45966.349418865742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45966.349418865742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45966.349418865742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45966.349418865742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45966.349418865742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45966.349418865742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45966.349418865742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45966.349418865742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45966.349418865742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45966.349418865742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45966.349418865742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45966.349418865742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45966.349418865742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45966.349418865742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45966.349418865742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45966.349418865742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45966.349418865742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45966.349418865742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45966.349418865742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45966.349418865742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45966.349418865742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45966.349418865742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45966.349418865742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45966.349418865742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45966.349418865742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45966.349418865742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45966.349418865742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45966.349418865742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45966.349418865742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45966.349418865742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45966.349418865742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45966.349418865742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45966.349418865742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45966.349418865742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45966.349418865742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45966.349418865742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45966.349418865742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45966.349418865742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45966.349418865742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45966.349418865742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45966.349418865742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45966.349418865742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45966.349418865742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45966.349418865742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45966.349418865742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45966.349418865742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45966.349418865742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45966.349418865742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45966.349418865742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45966.349418865742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45966.349418865742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45966.349418865742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45966.349418865742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45966.349418865742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45966.349418865742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45966.349418865742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45966.349418865742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45966.349418865742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45966.349418865742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45966.349418865742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45966.349418865742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45966.349418865742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45966.349418865742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45966.349418865742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45966.349418865742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45966.349418865742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45966.349418865742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45966.349418865742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45966.349418865742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45966.349418865742</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5"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5"/>
      <c r="E2" s="102"/>
      <c r="F2" s="173"/>
      <c r="G2" s="115">
        <f ca="1">IFERROR(NOW()-F2,"-")</f>
        <v>45966.349418865742</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45966.349418865742</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45966.349418865742</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45966.349418865742</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45966.349418865742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45966.349418865742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45966.349418865742</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45966.349418865742</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45966.349418865742</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45966.349418865742</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45966.349418865742</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45966.349418865742</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45966.349418865742</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45966.349418865742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45966.349418865742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45966.349418865742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45966.349418865742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45966.349418865742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45966.349418865742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45966.349418865742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45966.349418865742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45966.349418865742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45966.349418865742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45966.349418865742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45966.349418865742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45966.349418865742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45966.349418865742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45966.349418865742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45966.349418865742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45966.349418865742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45966.349418865742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45966.349418865742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45966.349418865742</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2025-11-05T05:23:45Z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